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общая таблица" sheetId="1" r:id="rId1"/>
    <sheet name="населення" sheetId="2" r:id="rId2"/>
    <sheet name="бюдж. орг." sheetId="3" r:id="rId3"/>
    <sheet name="інші спожив.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<sst xmlns="http://schemas.openxmlformats.org/spreadsheetml/2006/main" count="986" uniqueCount="252">
  <si>
    <t>Додаток № 1</t>
  </si>
  <si>
    <t>Тарифи на послуги з утримання будинків і споруд та прибудинкових територій</t>
  </si>
  <si>
    <t>для будинків комунальної власності територіальної громади смт. Слобожанське,                                                                                            що знаходяться на балансі КП "Комунальник"</t>
  </si>
  <si>
    <t>№    п/ п</t>
  </si>
  <si>
    <t>№№ будинку</t>
  </si>
  <si>
    <t>Адреса будинку</t>
  </si>
  <si>
    <t xml:space="preserve">повна собівартість послуги, що входить до складу тарифу з утримання будинків </t>
  </si>
  <si>
    <r>
      <t>повна собівартість послуг з утримання бідинків, грн./м</t>
    </r>
    <r>
      <rPr>
        <b/>
        <vertAlign val="superscript"/>
        <sz val="10"/>
        <rFont val="Arial"/>
        <family val="2"/>
      </rPr>
      <t xml:space="preserve">2 </t>
    </r>
  </si>
  <si>
    <r>
      <t>повна собівартість послуг з утримання бідинків для квартир та нежитлових приміщень 1-го поверху в 9-поверхових будинках, грн./м</t>
    </r>
    <r>
      <rPr>
        <b/>
        <vertAlign val="superscript"/>
        <sz val="10"/>
        <rFont val="Arial"/>
        <family val="2"/>
      </rPr>
      <t xml:space="preserve">2 </t>
    </r>
  </si>
  <si>
    <t>для населення</t>
  </si>
  <si>
    <t>для бюджетних організацій</t>
  </si>
  <si>
    <t>для інших споживачів</t>
  </si>
  <si>
    <t>Прибирання прибудинкової території, посипання частини прибудинкової території, призначеної для проходу та проїзду, протиожеледними сумішами; прибирання підвалу, технічних поверхів та покрівлі</t>
  </si>
  <si>
    <t>Технічне обслуговування та поточний ремонт внутрішньобудинкових систем: холодного водопостачання та водовідведення</t>
  </si>
  <si>
    <t>Технічне обслуговування та поточний ремонт внутрішньобудинкових систем: централізованого опалення</t>
  </si>
  <si>
    <t>Технічне обслуговування та поточний ремонт внутрішньобудинкових систем: гарячого водопостачання</t>
  </si>
  <si>
    <t>Технічне обслуговування та поточний ремонт мереж електропостачання та електрообладнання</t>
  </si>
  <si>
    <t>Поточний ремонт конструктивних елементів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</si>
  <si>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Освітлення місць загального користування і підвалів</t>
  </si>
  <si>
    <t>Обслуговування димових та вентиляційних каналів</t>
  </si>
  <si>
    <t>Дератизація і дезінсекція</t>
  </si>
  <si>
    <t>Технічне обслуговування ліфтів та обслуговування                  систем диспетчеризації</t>
  </si>
  <si>
    <t>Енергопостачання ліфтів</t>
  </si>
  <si>
    <t>рентабельність 0%</t>
  </si>
  <si>
    <r>
      <t>ПДВ 20%, грн./м</t>
    </r>
    <r>
      <rPr>
        <b/>
        <vertAlign val="superscript"/>
        <sz val="10"/>
        <rFont val="Arial"/>
        <family val="2"/>
      </rPr>
      <t>2</t>
    </r>
  </si>
  <si>
    <r>
      <t>Тариф з ПДВ, грн./м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</si>
  <si>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r>
      <t>тариф з ПДВ на послуги з утримання бідинків для квартир 1-го поверху в 9-поверхових будинках, грн./м</t>
    </r>
    <r>
      <rPr>
        <b/>
        <vertAlign val="superscript"/>
        <sz val="10"/>
        <rFont val="Arial"/>
        <family val="2"/>
      </rPr>
      <t>2</t>
    </r>
  </si>
  <si>
    <t>Рентабельність 10 %</t>
  </si>
  <si>
    <r>
      <t>Тариф без ПДВ, грн/м</t>
    </r>
    <r>
      <rPr>
        <b/>
        <vertAlign val="superscript"/>
        <sz val="10"/>
        <rFont val="Arial"/>
        <family val="2"/>
      </rPr>
      <t>2</t>
    </r>
  </si>
  <si>
    <r>
      <t>Тариф з ПДВ, грн. /м</t>
    </r>
    <r>
      <rPr>
        <b/>
        <vertAlign val="superscript"/>
        <sz val="12"/>
        <rFont val="Arial"/>
        <family val="2"/>
      </rPr>
      <t>2</t>
    </r>
  </si>
  <si>
    <t>Рентабельність 15 %</t>
  </si>
  <si>
    <t>Рентабельність 15 % для нежитлових приміщень 1-го поверху в 9-поверхових будинках</t>
  </si>
  <si>
    <r>
      <t>Тариф без ПДВ для нежитлових приміщень 1-го поверху в 9-поверхових будинках, грн/м</t>
    </r>
    <r>
      <rPr>
        <b/>
        <vertAlign val="superscript"/>
        <sz val="10"/>
        <rFont val="Arial"/>
        <family val="2"/>
      </rPr>
      <t>2</t>
    </r>
  </si>
  <si>
    <t>ПДВ 20%, грн./м2</t>
  </si>
  <si>
    <t>ПДВ 20% для нежитлових приміщень 1-го поверху в            9-поверхових будинках, грн./м2</t>
  </si>
  <si>
    <t>Тариф з ПДВ, грн. /м2</t>
  </si>
  <si>
    <t>тариф з ПДВ на послуги з утримання бідинків для нежитлових приміщень 1-го поверху в 9-поверхових будинках, грн./м2</t>
  </si>
  <si>
    <t>15П</t>
  </si>
  <si>
    <t>18П</t>
  </si>
  <si>
    <t>23П</t>
  </si>
  <si>
    <t>24П</t>
  </si>
  <si>
    <t>25П</t>
  </si>
  <si>
    <t>26П</t>
  </si>
  <si>
    <t>Житлові будинки</t>
  </si>
  <si>
    <t>1група</t>
  </si>
  <si>
    <t>гар.водопостач.</t>
  </si>
  <si>
    <t>ДЩ-1</t>
  </si>
  <si>
    <t>Ціолковського,3</t>
  </si>
  <si>
    <t>ДЩ-2</t>
  </si>
  <si>
    <t>Ціолковського,5</t>
  </si>
  <si>
    <t>ДЩ-3</t>
  </si>
  <si>
    <t>Ціолковського,7</t>
  </si>
  <si>
    <t>ДЩ-6</t>
  </si>
  <si>
    <t>Дружби, 4</t>
  </si>
  <si>
    <t>2 група</t>
  </si>
  <si>
    <t>газ.колонки</t>
  </si>
  <si>
    <t>Ж/б №7</t>
  </si>
  <si>
    <t>Дружби, 1</t>
  </si>
  <si>
    <t>-«-№11</t>
  </si>
  <si>
    <t>Дружби,11</t>
  </si>
  <si>
    <t>-«-№12</t>
  </si>
  <si>
    <t>Дружби,13</t>
  </si>
  <si>
    <t>-«-№13</t>
  </si>
  <si>
    <t>Мира,3</t>
  </si>
  <si>
    <t>-«-№14</t>
  </si>
  <si>
    <t>Мира,5</t>
  </si>
  <si>
    <t>-«-№15</t>
  </si>
  <si>
    <t>Я.Мудрого, 10</t>
  </si>
  <si>
    <t>-«-№18</t>
  </si>
  <si>
    <t>Я. Мудрого, 2</t>
  </si>
  <si>
    <t>-«-№19</t>
  </si>
  <si>
    <t>Енергетиків, 7</t>
  </si>
  <si>
    <t>-«-№21</t>
  </si>
  <si>
    <t>Енергетиків, 9</t>
  </si>
  <si>
    <t>-«-№22</t>
  </si>
  <si>
    <t>Я.Мудрого, 1</t>
  </si>
  <si>
    <t>-«-№23</t>
  </si>
  <si>
    <t>Я.Мудрого, 3</t>
  </si>
  <si>
    <t>-«-№35</t>
  </si>
  <si>
    <t>Я.Мудрого, 13</t>
  </si>
  <si>
    <t>-«-№36</t>
  </si>
  <si>
    <t>Я.Мудрого, 15</t>
  </si>
  <si>
    <t>-«-№46</t>
  </si>
  <si>
    <t>Дружби, 15</t>
  </si>
  <si>
    <t>-«-№47</t>
  </si>
  <si>
    <t>Дружби, 17</t>
  </si>
  <si>
    <t>-«-№49</t>
  </si>
  <si>
    <t>Дружби, 21</t>
  </si>
  <si>
    <t>-«-№50</t>
  </si>
  <si>
    <t>Дружби, 23</t>
  </si>
  <si>
    <t>-«-№51</t>
  </si>
  <si>
    <t>Дружби, 25</t>
  </si>
  <si>
    <t>-«-№52</t>
  </si>
  <si>
    <t>С. Закори, 13</t>
  </si>
  <si>
    <t>-«-№54</t>
  </si>
  <si>
    <t>С. Закори, 17</t>
  </si>
  <si>
    <t>-«-№55</t>
  </si>
  <si>
    <t>Я.Мудрого, 22</t>
  </si>
  <si>
    <t>-«-№56</t>
  </si>
  <si>
    <t>Я.Мудрого, 20</t>
  </si>
  <si>
    <t>-«-№57</t>
  </si>
  <si>
    <t>Я.Мудрого, 16</t>
  </si>
  <si>
    <t>-«-№58</t>
  </si>
  <si>
    <t>Я.Мудрого, 14</t>
  </si>
  <si>
    <t>-«-№59</t>
  </si>
  <si>
    <t>Культури, 6</t>
  </si>
  <si>
    <t>«-№60</t>
  </si>
  <si>
    <t>Культури, 4</t>
  </si>
  <si>
    <t>3 група</t>
  </si>
  <si>
    <t>-«-№16</t>
  </si>
  <si>
    <t>Я.Мудрого, 8</t>
  </si>
  <si>
    <t>-«-№17</t>
  </si>
  <si>
    <t>Я.Мудрого, 4</t>
  </si>
  <si>
    <t>4 група</t>
  </si>
  <si>
    <t>«-№16а</t>
  </si>
  <si>
    <t>Енергетиків,12</t>
  </si>
  <si>
    <t>-«-№25</t>
  </si>
  <si>
    <t>Шевченко, 2</t>
  </si>
  <si>
    <t>-«-№26</t>
  </si>
  <si>
    <t>Шевченко, 4</t>
  </si>
  <si>
    <t>-«-№27</t>
  </si>
  <si>
    <t>Спортивна, 6</t>
  </si>
  <si>
    <t>-«-№28</t>
  </si>
  <si>
    <t>Спортивна,4</t>
  </si>
  <si>
    <t>-«-№29</t>
  </si>
  <si>
    <t>Спортивна,2</t>
  </si>
  <si>
    <t>-«-№30</t>
  </si>
  <si>
    <t>Енергетиків,1</t>
  </si>
  <si>
    <t>-«-№31</t>
  </si>
  <si>
    <t>Енергетиків, 2</t>
  </si>
  <si>
    <t>-«-№33</t>
  </si>
  <si>
    <t>Енергетиків,4</t>
  </si>
  <si>
    <t>-«-№37</t>
  </si>
  <si>
    <t>С. Закори, 23</t>
  </si>
  <si>
    <t>-«-№39</t>
  </si>
  <si>
    <t>С. Закори, 27</t>
  </si>
  <si>
    <t>-«-№42</t>
  </si>
  <si>
    <t>Спортивна,10</t>
  </si>
  <si>
    <t>-«-№43</t>
  </si>
  <si>
    <t>Спортивна, 8</t>
  </si>
  <si>
    <t>-«-№45</t>
  </si>
  <si>
    <t>Горького, 2</t>
  </si>
  <si>
    <t>5 група</t>
  </si>
  <si>
    <t>-«-№24</t>
  </si>
  <si>
    <t>Я.Мудрого, 7</t>
  </si>
  <si>
    <t>-«-№34</t>
  </si>
  <si>
    <t>Я.Мудрого,9</t>
  </si>
  <si>
    <t>-«-№40</t>
  </si>
  <si>
    <t>С. Закори, 29</t>
  </si>
  <si>
    <t>-«-№41</t>
  </si>
  <si>
    <t>Спортивна,12</t>
  </si>
  <si>
    <t>-«-№44</t>
  </si>
  <si>
    <t>Горького, 4</t>
  </si>
  <si>
    <t>6 група</t>
  </si>
  <si>
    <t>-«-№48</t>
  </si>
  <si>
    <t>Дружби, 19</t>
  </si>
  <si>
    <t>-«-№53</t>
  </si>
  <si>
    <t>С. Закори, 15</t>
  </si>
  <si>
    <t>7 група</t>
  </si>
  <si>
    <t>-«-№48/а</t>
  </si>
  <si>
    <t>Спортивна, 7</t>
  </si>
  <si>
    <t>-«-№77</t>
  </si>
  <si>
    <t>Лермонтова, 19</t>
  </si>
  <si>
    <t>8 група</t>
  </si>
  <si>
    <t>-«-№87</t>
  </si>
  <si>
    <t>С. Закори, 34</t>
  </si>
  <si>
    <t>-«-№89</t>
  </si>
  <si>
    <t>С. Закори, 30</t>
  </si>
  <si>
    <t>9 група</t>
  </si>
  <si>
    <t>-«-№78</t>
  </si>
  <si>
    <t>Лермонтова, 17</t>
  </si>
  <si>
    <t>-«-№80</t>
  </si>
  <si>
    <t>Лермонтова, 15</t>
  </si>
  <si>
    <t>-«-№82</t>
  </si>
  <si>
    <t>Лермонтова, 7</t>
  </si>
  <si>
    <t>-«-№95</t>
  </si>
  <si>
    <t>С. Закори, 11</t>
  </si>
  <si>
    <t>-«-№100</t>
  </si>
  <si>
    <t>Спортивна, 11</t>
  </si>
  <si>
    <t>-«-№101</t>
  </si>
  <si>
    <t>Спортивна, 13</t>
  </si>
  <si>
    <t>-«-№106</t>
  </si>
  <si>
    <t>Енергетиків, 1/а</t>
  </si>
  <si>
    <t>-«-№102</t>
  </si>
  <si>
    <t>Спортивна, 3</t>
  </si>
  <si>
    <t>-«-№115</t>
  </si>
  <si>
    <t>Спортивна, 9</t>
  </si>
  <si>
    <t>10група</t>
  </si>
  <si>
    <t>-«-№90</t>
  </si>
  <si>
    <t>С. Закори, 26</t>
  </si>
  <si>
    <t>-«-№91</t>
  </si>
  <si>
    <t>С. Закори, 24</t>
  </si>
  <si>
    <t>-«-№92</t>
  </si>
  <si>
    <t>С. Закори, 22</t>
  </si>
  <si>
    <t>11група</t>
  </si>
  <si>
    <t>гар.водопостач., електроплити</t>
  </si>
  <si>
    <t xml:space="preserve"> №1                  (15 м-н)</t>
  </si>
  <si>
    <t>вул. Лермонтова, 2</t>
  </si>
  <si>
    <t xml:space="preserve"> №2                   (15 м-н)</t>
  </si>
  <si>
    <t>вул. Лермонтова, 4</t>
  </si>
  <si>
    <t xml:space="preserve"> №4                  (15 м-н)</t>
  </si>
  <si>
    <t>вул. Лермонтова, 14</t>
  </si>
  <si>
    <t xml:space="preserve"> №5                    (15 м-н)</t>
  </si>
  <si>
    <t>вул. Лермонтова, 12</t>
  </si>
  <si>
    <t>Середній по 9-ти поверховим житловим будинкам</t>
  </si>
  <si>
    <t>12група</t>
  </si>
  <si>
    <t>ж/б №85</t>
  </si>
  <si>
    <t>Лермонтова,1</t>
  </si>
  <si>
    <t>13група</t>
  </si>
  <si>
    <t xml:space="preserve"> №8 гурт.</t>
  </si>
  <si>
    <t>Дружби, 3</t>
  </si>
  <si>
    <t>14група</t>
  </si>
  <si>
    <t>№ 84 (гурт.7)</t>
  </si>
  <si>
    <t>Лермонтова,3</t>
  </si>
  <si>
    <t>15група</t>
  </si>
  <si>
    <t>№20 гурт.</t>
  </si>
  <si>
    <t>Енергетиків, 8</t>
  </si>
  <si>
    <t>№32 гурт.</t>
  </si>
  <si>
    <t>Енергетиків, 3</t>
  </si>
  <si>
    <t>№38 гурт.</t>
  </si>
  <si>
    <t>С. Закори, 25</t>
  </si>
  <si>
    <t>16група</t>
  </si>
  <si>
    <t xml:space="preserve">№88 </t>
  </si>
  <si>
    <t>С. Закори, 32</t>
  </si>
  <si>
    <t>середній по 1-5 поверховим житловим будинкам</t>
  </si>
  <si>
    <t>17група</t>
  </si>
  <si>
    <t>без гар.водопостач.</t>
  </si>
  <si>
    <t>ДЩ-4</t>
  </si>
  <si>
    <t>Дружби, 8</t>
  </si>
  <si>
    <t>ДЩ-5</t>
  </si>
  <si>
    <t>Дружби, 6</t>
  </si>
  <si>
    <t>18група</t>
  </si>
  <si>
    <t>буд.  № 9 (адмін. будівля)</t>
  </si>
  <si>
    <t>Дружби, 7</t>
  </si>
  <si>
    <t>19група</t>
  </si>
  <si>
    <t>Д/сад №2</t>
  </si>
  <si>
    <t>вул. Я. Мудрого, 6</t>
  </si>
  <si>
    <t>Директор КП "Комунальник"</t>
  </si>
  <si>
    <t>В. Б. Чучупалов</t>
  </si>
  <si>
    <t>Головний економіст</t>
  </si>
  <si>
    <t>В. В. Д'яконова</t>
  </si>
  <si>
    <t xml:space="preserve">повна собівартість послуг з утримання бідинків для квартир 1-го поверху в 9-поверхових будинках, грн./м2 </t>
  </si>
  <si>
    <t>тариф з ПДВ на послуги з утримання бідинків для квартир 1-го поверху в 9-поверхових будинках, грн./м2</t>
  </si>
  <si>
    <t>Разом:</t>
  </si>
  <si>
    <t>Додаток № 2</t>
  </si>
  <si>
    <t xml:space="preserve">повна собівартість послуг з утримання бідинків для нежитлових приміщень 1-го поверху в 9-поверхових будинках, грн./м2 </t>
  </si>
  <si>
    <t xml:space="preserve">повна собівартість послуг з утримання бідинків, грн./м2 </t>
  </si>
  <si>
    <t>16П</t>
  </si>
  <si>
    <t>17П</t>
  </si>
  <si>
    <t>19П</t>
  </si>
  <si>
    <t>Разо:</t>
  </si>
  <si>
    <t>Додаток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</si>
</sst>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22"/>
      <name val="Arial Cyr"/>
      <family val="2"/>
    </font>
    <font>
      <sz val="8"/>
      <name val="Arial Cyr"/>
      <family val="0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Border="1" applyAlignment="1">
      <alignment/>
    </xf>
    <xf numFmtId="0" fontId="1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vertical="center" textRotation="90" wrapText="1"/>
    </xf>
    <xf numFmtId="0" fontId="3" fillId="7" borderId="1" xfId="0" applyFont="1" applyFill="1" applyBorder="1" applyAlignment="1">
      <alignment vertical="center" textRotation="90"/>
    </xf>
    <xf numFmtId="0" fontId="2" fillId="8" borderId="1" xfId="0" applyFont="1" applyFill="1" applyBorder="1" applyAlignment="1">
      <alignment vertical="center" textRotation="90" wrapText="1"/>
    </xf>
    <xf numFmtId="2" fontId="2" fillId="6" borderId="5" xfId="0" applyNumberFormat="1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9" borderId="5" xfId="0" applyFont="1" applyFill="1" applyBorder="1" applyAlignment="1">
      <alignment horizontal="center" vertical="center" textRotation="90" wrapText="1"/>
    </xf>
    <xf numFmtId="0" fontId="3" fillId="7" borderId="5" xfId="0" applyFont="1" applyFill="1" applyBorder="1" applyAlignment="1">
      <alignment horizontal="center" vertical="center" textRotation="90"/>
    </xf>
    <xf numFmtId="0" fontId="2" fillId="8" borderId="5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left" vertical="center" wrapText="1"/>
    </xf>
    <xf numFmtId="0" fontId="1" fillId="17" borderId="1" xfId="0" applyFill="1" applyBorder="1" applyAlignment="1">
      <alignment vertical="center"/>
    </xf>
    <xf numFmtId="0" fontId="1" fillId="18" borderId="1" xfId="0" applyFill="1" applyBorder="1" applyAlignment="1">
      <alignment vertical="center"/>
    </xf>
    <xf numFmtId="0" fontId="1" fillId="19" borderId="1" xfId="0" applyFill="1" applyBorder="1" applyAlignment="1">
      <alignment vertical="center"/>
    </xf>
    <xf numFmtId="0" fontId="1" fillId="20" borderId="1" xfId="0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0" fontId="1" fillId="13" borderId="1" xfId="0" applyFill="1" applyBorder="1" applyAlignment="1">
      <alignment/>
    </xf>
    <xf numFmtId="0" fontId="1" fillId="14" borderId="1" xfId="0" applyFill="1" applyBorder="1" applyAlignment="1">
      <alignment/>
    </xf>
    <xf numFmtId="0" fontId="1" fillId="15" borderId="1" xfId="0" applyFill="1" applyBorder="1" applyAlignment="1">
      <alignment/>
    </xf>
    <xf numFmtId="0" fontId="1" fillId="7" borderId="1" xfId="0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" fillId="0" borderId="1" xfId="0" applyNumberFormat="1" applyBorder="1" applyAlignment="1">
      <alignment vertical="center"/>
    </xf>
    <xf numFmtId="4" fontId="1" fillId="21" borderId="1" xfId="0" applyNumberForma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4" fontId="12" fillId="6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vertical="center"/>
    </xf>
    <xf numFmtId="4" fontId="1" fillId="13" borderId="1" xfId="0" applyNumberFormat="1" applyFill="1" applyBorder="1" applyAlignment="1">
      <alignment/>
    </xf>
    <xf numFmtId="4" fontId="1" fillId="14" borderId="1" xfId="0" applyNumberFormat="1" applyFill="1" applyBorder="1" applyAlignment="1">
      <alignment/>
    </xf>
    <xf numFmtId="2" fontId="1" fillId="15" borderId="1" xfId="0" applyNumberFormat="1" applyFill="1" applyBorder="1" applyAlignment="1">
      <alignment/>
    </xf>
    <xf numFmtId="4" fontId="3" fillId="7" borderId="1" xfId="0" applyNumberFormat="1" applyFont="1" applyFill="1" applyBorder="1" applyAlignment="1">
      <alignment/>
    </xf>
    <xf numFmtId="2" fontId="1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left" vertical="center" wrapText="1"/>
    </xf>
    <xf numFmtId="0" fontId="7" fillId="22" borderId="1" xfId="0" applyFont="1" applyFill="1" applyBorder="1" applyAlignment="1">
      <alignment horizontal="left" vertical="center" wrapText="1"/>
    </xf>
    <xf numFmtId="0" fontId="11" fillId="22" borderId="1" xfId="0" applyFont="1" applyFill="1" applyBorder="1" applyAlignment="1">
      <alignment horizontal="left" vertical="center" wrapText="1"/>
    </xf>
    <xf numFmtId="4" fontId="1" fillId="22" borderId="1" xfId="0" applyNumberFormat="1" applyFill="1" applyBorder="1" applyAlignment="1">
      <alignment vertical="center"/>
    </xf>
    <xf numFmtId="4" fontId="12" fillId="22" borderId="1" xfId="0" applyNumberFormat="1" applyFont="1" applyFill="1" applyBorder="1" applyAlignment="1">
      <alignment vertical="center"/>
    </xf>
    <xf numFmtId="4" fontId="12" fillId="23" borderId="1" xfId="0" applyNumberFormat="1" applyFont="1" applyFill="1" applyBorder="1" applyAlignment="1">
      <alignment vertical="center"/>
    </xf>
    <xf numFmtId="0" fontId="0" fillId="16" borderId="1" xfId="0" applyFill="1" applyBorder="1" applyAlignment="1">
      <alignment horizontal="left" vertical="center" wrapText="1"/>
    </xf>
    <xf numFmtId="4" fontId="1" fillId="16" borderId="1" xfId="0" applyNumberFormat="1" applyFill="1" applyBorder="1" applyAlignment="1">
      <alignment vertical="center"/>
    </xf>
    <xf numFmtId="4" fontId="1" fillId="17" borderId="1" xfId="0" applyNumberFormat="1" applyFill="1" applyBorder="1" applyAlignment="1">
      <alignment vertical="center"/>
    </xf>
    <xf numFmtId="4" fontId="12" fillId="17" borderId="1" xfId="0" applyNumberFormat="1" applyFont="1" applyFill="1" applyBorder="1" applyAlignment="1">
      <alignment vertical="center"/>
    </xf>
    <xf numFmtId="4" fontId="12" fillId="19" borderId="1" xfId="0" applyNumberFormat="1" applyFont="1" applyFill="1" applyBorder="1" applyAlignment="1">
      <alignment vertical="center"/>
    </xf>
    <xf numFmtId="4" fontId="12" fillId="20" borderId="1" xfId="0" applyNumberFormat="1" applyFont="1" applyFill="1" applyBorder="1" applyAlignment="1">
      <alignment vertical="center"/>
    </xf>
    <xf numFmtId="0" fontId="6" fillId="13" borderId="1" xfId="0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4" fontId="1" fillId="13" borderId="1" xfId="0" applyNumberFormat="1" applyFill="1" applyBorder="1" applyAlignment="1">
      <alignment vertical="center"/>
    </xf>
    <xf numFmtId="4" fontId="1" fillId="14" borderId="1" xfId="0" applyNumberFormat="1" applyFill="1" applyBorder="1" applyAlignment="1">
      <alignment vertical="center"/>
    </xf>
    <xf numFmtId="2" fontId="1" fillId="15" borderId="1" xfId="0" applyNumberFormat="1" applyFill="1" applyBorder="1" applyAlignment="1">
      <alignment vertical="center"/>
    </xf>
    <xf numFmtId="2" fontId="1" fillId="13" borderId="1" xfId="0" applyNumberFormat="1" applyFill="1" applyBorder="1" applyAlignment="1">
      <alignment vertical="center"/>
    </xf>
    <xf numFmtId="2" fontId="1" fillId="8" borderId="1" xfId="0" applyNumberFormat="1" applyFill="1" applyBorder="1" applyAlignment="1">
      <alignment vertical="center"/>
    </xf>
    <xf numFmtId="4" fontId="1" fillId="8" borderId="1" xfId="0" applyNumberFormat="1" applyFill="1" applyBorder="1" applyAlignment="1">
      <alignment vertical="center"/>
    </xf>
    <xf numFmtId="0" fontId="7" fillId="22" borderId="1" xfId="0" applyFont="1" applyFill="1" applyBorder="1" applyAlignment="1">
      <alignment horizontal="center" vertical="center" wrapText="1"/>
    </xf>
    <xf numFmtId="4" fontId="3" fillId="22" borderId="1" xfId="0" applyNumberFormat="1" applyFont="1" applyFill="1" applyBorder="1" applyAlignment="1">
      <alignment vertical="center"/>
    </xf>
    <xf numFmtId="4" fontId="3" fillId="13" borderId="1" xfId="0" applyNumberFormat="1" applyFont="1" applyFill="1" applyBorder="1" applyAlignment="1">
      <alignment vertical="center"/>
    </xf>
    <xf numFmtId="2" fontId="3" fillId="13" borderId="1" xfId="0" applyNumberFormat="1" applyFont="1" applyFill="1" applyBorder="1" applyAlignment="1">
      <alignment vertical="center"/>
    </xf>
    <xf numFmtId="4" fontId="1" fillId="0" borderId="1" xfId="0" applyNumberFormat="1" applyFill="1" applyBorder="1" applyAlignment="1">
      <alignment vertical="center"/>
    </xf>
    <xf numFmtId="0" fontId="0" fillId="24" borderId="1" xfId="0" applyFill="1" applyBorder="1" applyAlignment="1">
      <alignment horizontal="left" vertical="center" wrapText="1"/>
    </xf>
    <xf numFmtId="0" fontId="7" fillId="24" borderId="1" xfId="0" applyFont="1" applyFill="1" applyBorder="1" applyAlignment="1">
      <alignment horizontal="left" vertical="center" wrapText="1"/>
    </xf>
    <xf numFmtId="4" fontId="1" fillId="25" borderId="1" xfId="0" applyNumberFormat="1" applyFill="1" applyBorder="1" applyAlignment="1">
      <alignment vertical="center"/>
    </xf>
    <xf numFmtId="4" fontId="1" fillId="26" borderId="1" xfId="0" applyNumberFormat="1" applyFill="1" applyBorder="1" applyAlignment="1">
      <alignment vertical="center"/>
    </xf>
    <xf numFmtId="4" fontId="3" fillId="26" borderId="1" xfId="0" applyNumberFormat="1" applyFont="1" applyFill="1" applyBorder="1" applyAlignment="1">
      <alignment vertical="center"/>
    </xf>
    <xf numFmtId="4" fontId="12" fillId="26" borderId="1" xfId="0" applyNumberFormat="1" applyFont="1" applyFill="1" applyBorder="1" applyAlignment="1">
      <alignment vertical="center"/>
    </xf>
    <xf numFmtId="4" fontId="3" fillId="25" borderId="1" xfId="0" applyNumberFormat="1" applyFont="1" applyFill="1" applyBorder="1" applyAlignment="1">
      <alignment vertical="center"/>
    </xf>
    <xf numFmtId="0" fontId="1" fillId="25" borderId="1" xfId="0" applyFill="1" applyBorder="1" applyAlignment="1">
      <alignment/>
    </xf>
    <xf numFmtId="2" fontId="1" fillId="25" borderId="1" xfId="0" applyNumberFormat="1" applyFill="1" applyBorder="1" applyAlignment="1">
      <alignment vertical="center"/>
    </xf>
    <xf numFmtId="0" fontId="1" fillId="25" borderId="1" xfId="0" applyFill="1" applyBorder="1" applyAlignment="1">
      <alignment vertical="center"/>
    </xf>
    <xf numFmtId="0" fontId="13" fillId="17" borderId="1" xfId="0" applyFont="1" applyFill="1" applyBorder="1" applyAlignment="1">
      <alignment horizontal="left" vertical="center" wrapText="1"/>
    </xf>
    <xf numFmtId="0" fontId="7" fillId="17" borderId="1" xfId="0" applyFont="1" applyFill="1" applyBorder="1" applyAlignment="1">
      <alignment horizontal="left" vertical="center" wrapText="1"/>
    </xf>
    <xf numFmtId="0" fontId="1" fillId="13" borderId="1" xfId="0" applyFill="1" applyBorder="1" applyAlignment="1">
      <alignment vertical="center"/>
    </xf>
    <xf numFmtId="0" fontId="1" fillId="14" borderId="1" xfId="0" applyFill="1" applyBorder="1" applyAlignment="1">
      <alignment vertical="center"/>
    </xf>
    <xf numFmtId="0" fontId="1" fillId="15" borderId="1" xfId="0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9" borderId="5" xfId="0" applyFont="1" applyFill="1" applyBorder="1" applyAlignment="1">
      <alignment vertical="center" textRotation="90" wrapText="1"/>
    </xf>
    <xf numFmtId="0" fontId="3" fillId="7" borderId="5" xfId="0" applyFont="1" applyFill="1" applyBorder="1" applyAlignment="1">
      <alignment vertical="center" textRotation="90"/>
    </xf>
    <xf numFmtId="0" fontId="2" fillId="0" borderId="0" xfId="0" applyFont="1" applyAlignment="1">
      <alignment textRotation="90"/>
    </xf>
    <xf numFmtId="0" fontId="1" fillId="0" borderId="0" xfId="0" applyAlignment="1">
      <alignment textRotation="90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2" fillId="1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1" fillId="17" borderId="1" xfId="0" applyNumberForma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2" fontId="12" fillId="6" borderId="1" xfId="0" applyNumberFormat="1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2" fontId="11" fillId="2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Alignment="1">
      <alignment/>
    </xf>
    <xf numFmtId="2" fontId="12" fillId="0" borderId="0" xfId="0" applyNumberFormat="1" applyFont="1" applyAlignment="1">
      <alignment/>
    </xf>
    <xf numFmtId="0" fontId="2" fillId="2" borderId="6" xfId="0" applyFont="1" applyFill="1" applyBorder="1" applyAlignment="1">
      <alignment vertical="center" textRotation="90" wrapText="1"/>
    </xf>
    <xf numFmtId="0" fontId="2" fillId="2" borderId="5" xfId="0" applyFont="1" applyFill="1" applyBorder="1" applyAlignment="1">
      <alignment vertical="center" textRotation="90" wrapText="1"/>
    </xf>
    <xf numFmtId="0" fontId="2" fillId="7" borderId="5" xfId="0" applyFont="1" applyFill="1" applyBorder="1" applyAlignment="1">
      <alignment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&#1087;&#1086;&#1089;&#1083;&#1091;&#1075;&#1080;%20&#1079;%20&#1091;&#1090;&#1088;&#1080;&#1084;&#1072;&#1085;&#1085;&#1103;%20&#1073;&#1091;&#1076;&#1080;&#1085;&#1082;&#1110;&#1074;\&#1076;&#1083;&#1103;%20&#1088;&#1077;&#1076;&#1072;&#1082;&#1094;&#1110;&#1111;%20&#1058;&#1040;&#1056;&#1048;&#1060;&#1048;%20&#1085;&#1072;%20&#1055;&#1054;&#1057;&#1051;&#1059;&#1043;&#1048;%20&#1079;%20&#1091;&#1090;&#1088;&#1080;&#1084;&#1072;&#1085;&#1085;&#1103;%20&#1073;&#1091;&#1076;&#1080;&#1085;&#1082;&#1110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&#1087;&#1086;&#1089;&#1083;&#1091;&#1075;&#1080;%20&#1079;%20&#1091;&#1090;&#1088;&#1080;&#1084;&#1072;&#1085;&#1085;&#1103;%20&#1073;&#1091;&#1076;&#1080;&#1085;&#1082;&#1110;&#1074;\&#1074;&#1072;&#1088;&#1090;&#1110;&#1089;&#1090;&#1100;%20&#1087;&#1086;&#1089;&#1083;&#1091;&#1075;&#1080;%20&#1079;%20&#1087;&#1086;&#1090;&#1086;&#1095;&#1085;&#1086;&#1075;&#1086;%20&#1088;&#1077;&#1084;&#1086;&#1085;&#1090;&#1091;%20&#1082;&#1086;&#1085;&#1089;&#1090;&#1088;&#1091;&#1082;&#1090;&#1080;&#1074;&#1085;&#1080;&#1093;%20&#1077;&#1083;&#1077;&#1084;&#1077;&#1085;&#1090;&#1110;&#1074;%20&#1073;&#1091;&#1076;&#1080;&#1085;&#1082;&#1110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лектроенергія ліфтов"/>
      <sheetName val="техобсл. лифтов"/>
      <sheetName val="прибирання для печати"/>
      <sheetName val="прибирання прибуд. терит."/>
      <sheetName val="техобсл. вода"/>
      <sheetName val="техобслуж. отопление"/>
      <sheetName val="техобслуж. гор.вод"/>
      <sheetName val="дератизація, дезінсекція"/>
      <sheetName val="техобслуг. електромереж"/>
      <sheetName val="06"/>
      <sheetName val="освітлення місць заг. користув."/>
      <sheetName val="вентканали"/>
      <sheetName val="виробнича та повна собівартість"/>
      <sheetName val="предварит. тариф"/>
      <sheetName val="тариф общий"/>
      <sheetName val="тариф для бюдж."/>
      <sheetName val="тариф для інших"/>
    </sheetNames>
    <sheetDataSet>
      <sheetData sheetId="0">
        <row r="20">
          <cell r="E20">
            <v>0.9598657473024977</v>
          </cell>
          <cell r="F20">
            <v>0.8666532314421842</v>
          </cell>
          <cell r="G20">
            <v>0.7825554302219714</v>
          </cell>
          <cell r="H20">
            <v>0.7185955993881823</v>
          </cell>
        </row>
      </sheetData>
      <sheetData sheetId="1">
        <row r="19">
          <cell r="E19">
            <v>0.9387552387536511</v>
          </cell>
          <cell r="F19">
            <v>0.9595616937333583</v>
          </cell>
          <cell r="G19">
            <v>0.7977065376610055</v>
          </cell>
          <cell r="H19">
            <v>0.8086497667279814</v>
          </cell>
        </row>
      </sheetData>
      <sheetData sheetId="3">
        <row r="42">
          <cell r="D42">
            <v>1.2234605292653795</v>
          </cell>
        </row>
      </sheetData>
      <sheetData sheetId="4">
        <row r="35">
          <cell r="D35">
            <v>0.48245491467999657</v>
          </cell>
        </row>
      </sheetData>
      <sheetData sheetId="5">
        <row r="34">
          <cell r="D34">
            <v>0.15015906768775567</v>
          </cell>
        </row>
      </sheetData>
      <sheetData sheetId="6">
        <row r="30">
          <cell r="D30">
            <v>0.22808578224857054</v>
          </cell>
        </row>
      </sheetData>
      <sheetData sheetId="7">
        <row r="40">
          <cell r="D40">
            <v>0.06983706170866741</v>
          </cell>
        </row>
      </sheetData>
      <sheetData sheetId="8">
        <row r="30">
          <cell r="E30">
            <v>0.1845593264546151</v>
          </cell>
          <cell r="F30">
            <v>0.16528134382685292</v>
          </cell>
          <cell r="G30">
            <v>0.18833972954190425</v>
          </cell>
          <cell r="H30">
            <v>0.1807309702918159</v>
          </cell>
          <cell r="I30">
            <v>0.09452752151400469</v>
          </cell>
          <cell r="J30">
            <v>0.09416405017051648</v>
          </cell>
          <cell r="K30">
            <v>0.09104518577345462</v>
          </cell>
          <cell r="L30">
            <v>0.09901020372934247</v>
          </cell>
          <cell r="M30">
            <v>0.09394894480010219</v>
          </cell>
          <cell r="N30">
            <v>0.08897808377196004</v>
          </cell>
          <cell r="O30">
            <v>0.09459621877186848</v>
          </cell>
          <cell r="P30">
            <v>0.08322743146909647</v>
          </cell>
          <cell r="Q30">
            <v>0.09292173482985</v>
          </cell>
          <cell r="R30">
            <v>0.0959520314958504</v>
          </cell>
          <cell r="S30">
            <v>0.09332666536182584</v>
          </cell>
          <cell r="T30">
            <v>0.09360434730048789</v>
          </cell>
          <cell r="U30">
            <v>0.08751896970257399</v>
          </cell>
          <cell r="V30">
            <v>0.09152076167363268</v>
          </cell>
          <cell r="W30">
            <v>0.08983873992523587</v>
          </cell>
          <cell r="X30">
            <v>0.09208056213689564</v>
          </cell>
          <cell r="Y30">
            <v>0.09406566798410351</v>
          </cell>
          <cell r="Z30">
            <v>0.09370009179635738</v>
          </cell>
          <cell r="AA30">
            <v>0.09423278068742523</v>
          </cell>
          <cell r="AB30">
            <v>0.08883956580954144</v>
          </cell>
          <cell r="AC30">
            <v>0.08948055059218948</v>
          </cell>
          <cell r="AD30">
            <v>0.09251342294239832</v>
          </cell>
          <cell r="AE30">
            <v>0.0930613831430255</v>
          </cell>
          <cell r="AF30">
            <v>0.08378947341232751</v>
          </cell>
          <cell r="AG30">
            <v>0.09908532891424507</v>
          </cell>
          <cell r="AH30">
            <v>0.09528027714125084</v>
          </cell>
          <cell r="AI30">
            <v>0.09382575554716212</v>
          </cell>
          <cell r="AJ30">
            <v>0.09295518693210432</v>
          </cell>
          <cell r="AK30">
            <v>0.12736914933973997</v>
          </cell>
          <cell r="AL30">
            <v>0.10495895380476443</v>
          </cell>
          <cell r="AM30">
            <v>0.12077914772867973</v>
          </cell>
          <cell r="AN30">
            <v>0.11313329324483648</v>
          </cell>
          <cell r="AO30">
            <v>0.12281512603140898</v>
          </cell>
          <cell r="AP30">
            <v>0.1154961774807183</v>
          </cell>
          <cell r="AQ30">
            <v>0.11659901287210606</v>
          </cell>
          <cell r="AR30">
            <v>0.11813568246329186</v>
          </cell>
          <cell r="AS30">
            <v>0.11622087972115558</v>
          </cell>
          <cell r="AT30">
            <v>0.11481426487017268</v>
          </cell>
          <cell r="AU30">
            <v>0.11242779139698675</v>
          </cell>
          <cell r="AV30">
            <v>0.12573362556373432</v>
          </cell>
          <cell r="AX30">
            <v>0.10650514250570817</v>
          </cell>
          <cell r="AY30">
            <v>0.11584290324657921</v>
          </cell>
          <cell r="AZ30">
            <v>0.11438648918639013</v>
          </cell>
          <cell r="BA30">
            <v>0.11618557941697742</v>
          </cell>
          <cell r="BB30">
            <v>0.1163669128874851</v>
          </cell>
          <cell r="BC30">
            <v>0.12603349750824097</v>
          </cell>
          <cell r="BD30">
            <v>0.11547069749560279</v>
          </cell>
          <cell r="BE30">
            <v>0.1187317569281959</v>
          </cell>
          <cell r="BF30">
            <v>0.06605029584523961</v>
          </cell>
          <cell r="BG30">
            <v>0.1191287124813172</v>
          </cell>
          <cell r="BH30">
            <v>0.10858424844512457</v>
          </cell>
          <cell r="BI30">
            <v>0.12406761308032666</v>
          </cell>
          <cell r="BJ30">
            <v>0.1140311838757769</v>
          </cell>
          <cell r="BK30">
            <v>0.11533053746658725</v>
          </cell>
          <cell r="BL30">
            <v>0.10719747953206124</v>
          </cell>
          <cell r="BM30">
            <v>0.09520193813906792</v>
          </cell>
          <cell r="BN30">
            <v>0.09852946564261084</v>
          </cell>
          <cell r="BO30">
            <v>0.12359183869493337</v>
          </cell>
          <cell r="BP30">
            <v>0.09489028429545551</v>
          </cell>
          <cell r="BQ30">
            <v>0.09470222376376852</v>
          </cell>
          <cell r="BR30">
            <v>0.08694249501988542</v>
          </cell>
          <cell r="BS30">
            <v>0.12283543968820218</v>
          </cell>
          <cell r="BT30">
            <v>0.11750633113293352</v>
          </cell>
          <cell r="BU30">
            <v>0.12687246865111754</v>
          </cell>
          <cell r="BV30">
            <v>0.06980765182988337</v>
          </cell>
          <cell r="BW30">
            <v>0.07149404735319291</v>
          </cell>
          <cell r="BX30">
            <v>0.06584017923522197</v>
          </cell>
          <cell r="BY30">
            <v>0.06434854665649616</v>
          </cell>
          <cell r="BZ30">
            <v>0.11214721187074518</v>
          </cell>
          <cell r="CA30">
            <v>0.27126664458447175</v>
          </cell>
          <cell r="CB30">
            <v>0.2706903728041652</v>
          </cell>
          <cell r="CC30">
            <v>0.27255633848099525</v>
          </cell>
          <cell r="CD30">
            <v>0.24508108667844203</v>
          </cell>
          <cell r="CE30">
            <v>0.25801956447803814</v>
          </cell>
          <cell r="CF30">
            <v>0.26616665960273367</v>
          </cell>
          <cell r="CG30">
            <v>0.09499342660502738</v>
          </cell>
          <cell r="CH30">
            <v>0.08843927462276316</v>
          </cell>
          <cell r="CI30">
            <v>0.07499906863349173</v>
          </cell>
          <cell r="CJ30">
            <v>0.0753649561834718</v>
          </cell>
        </row>
      </sheetData>
      <sheetData sheetId="10">
        <row r="20">
          <cell r="E20">
            <v>0.1810120681639888</v>
          </cell>
          <cell r="F20">
            <v>0</v>
          </cell>
          <cell r="G20">
            <v>0</v>
          </cell>
          <cell r="H20">
            <v>0.17725729358819922</v>
          </cell>
          <cell r="I20">
            <v>0.1514074085998138</v>
          </cell>
          <cell r="J20">
            <v>0.15921073615446862</v>
          </cell>
          <cell r="K20">
            <v>0.14318385965231395</v>
          </cell>
          <cell r="L20">
            <v>0.1966865549509209</v>
          </cell>
          <cell r="M20">
            <v>0.15061665108769087</v>
          </cell>
          <cell r="N20">
            <v>0.1451924467633474</v>
          </cell>
          <cell r="O20">
            <v>0.14876845598375307</v>
          </cell>
          <cell r="P20">
            <v>0.17278753419184686</v>
          </cell>
          <cell r="Q20">
            <v>0.1722170088087653</v>
          </cell>
          <cell r="R20">
            <v>0.1509006994092154</v>
          </cell>
          <cell r="S20">
            <v>0.14565683287533981</v>
          </cell>
          <cell r="T20">
            <v>0.1734821323892073</v>
          </cell>
          <cell r="U20">
            <v>0.1403050697031167</v>
          </cell>
          <cell r="V20">
            <v>0.1391893741373181</v>
          </cell>
          <cell r="W20">
            <v>0.16650312322949232</v>
          </cell>
          <cell r="X20">
            <v>0.15591080943665112</v>
          </cell>
          <cell r="Y20">
            <v>0.15904439347597368</v>
          </cell>
          <cell r="Z20">
            <v>0.14735914567259056</v>
          </cell>
          <cell r="AA20">
            <v>0.17464684286660082</v>
          </cell>
          <cell r="AB20">
            <v>0.16703824917875462</v>
          </cell>
          <cell r="AC20">
            <v>0.1394568539444391</v>
          </cell>
          <cell r="AD20">
            <v>0.15641988788881506</v>
          </cell>
          <cell r="AE20">
            <v>0.17247582677879475</v>
          </cell>
          <cell r="AF20">
            <v>0.1371978890287621</v>
          </cell>
          <cell r="AG20">
            <v>0.15946794187218766</v>
          </cell>
          <cell r="AH20">
            <v>0.1498442527622818</v>
          </cell>
          <cell r="AI20">
            <v>0.17389248058209938</v>
          </cell>
          <cell r="AJ20">
            <v>0.17227900744664215</v>
          </cell>
          <cell r="AK20">
            <v>0.07160983292687897</v>
          </cell>
          <cell r="AL20">
            <v>0.09893522831245381</v>
          </cell>
          <cell r="AM20">
            <v>0.0819201335733214</v>
          </cell>
          <cell r="AN20">
            <v>0.06866148137601892</v>
          </cell>
          <cell r="AO20">
            <v>0.0816988711573095</v>
          </cell>
          <cell r="AP20">
            <v>0.09930200694977277</v>
          </cell>
          <cell r="AQ20">
            <v>0.08255899604221924</v>
          </cell>
          <cell r="AR20">
            <v>0.08364704898170736</v>
          </cell>
          <cell r="AS20">
            <v>0.09404714904107589</v>
          </cell>
          <cell r="AT20">
            <v>0.12053967000723048</v>
          </cell>
          <cell r="AU20">
            <v>0.11940828686723547</v>
          </cell>
          <cell r="AV20">
            <v>0.11665622253617176</v>
          </cell>
          <cell r="AW20">
            <v>0.1078894329521148</v>
          </cell>
          <cell r="AX20">
            <v>0.06431142351143798</v>
          </cell>
          <cell r="AY20">
            <v>0.08788245612407279</v>
          </cell>
          <cell r="AZ20">
            <v>0.08677756975506831</v>
          </cell>
          <cell r="BA20">
            <v>0.09989474514560628</v>
          </cell>
          <cell r="BB20">
            <v>0.11182131821681748</v>
          </cell>
          <cell r="BC20">
            <v>0.11693444507317313</v>
          </cell>
          <cell r="BD20">
            <v>0.1051055192062744</v>
          </cell>
          <cell r="BE20">
            <v>0.14523010045381415</v>
          </cell>
          <cell r="BF20">
            <v>0.10991372365935138</v>
          </cell>
          <cell r="BG20">
            <v>0.14910438384163763</v>
          </cell>
          <cell r="BH20">
            <v>0.09492745992033177</v>
          </cell>
          <cell r="BI20">
            <v>0.12906502194255964</v>
          </cell>
          <cell r="BJ20">
            <v>0.13465639658967968</v>
          </cell>
          <cell r="BK20">
            <v>0.1361907687367319</v>
          </cell>
          <cell r="BL20">
            <v>0.11811405348702576</v>
          </cell>
          <cell r="BM20">
            <v>0.09777135719420385</v>
          </cell>
          <cell r="BN20">
            <v>0.12021607704695379</v>
          </cell>
          <cell r="BO20">
            <v>0.09355686036545006</v>
          </cell>
          <cell r="BP20">
            <v>0.16808012493121094</v>
          </cell>
          <cell r="BQ20">
            <v>0.11764622155043196</v>
          </cell>
          <cell r="BR20">
            <v>0.13483654223910516</v>
          </cell>
          <cell r="BS20">
            <v>0.12778321694975608</v>
          </cell>
          <cell r="BT20">
            <v>0.1138809329941417</v>
          </cell>
          <cell r="BU20">
            <v>0.11548499927447846</v>
          </cell>
          <cell r="BV20">
            <v>0.31236608318006387</v>
          </cell>
          <cell r="BW20">
            <v>0.3961706674650687</v>
          </cell>
          <cell r="BX20">
            <v>0.17099978325821696</v>
          </cell>
          <cell r="BY20">
            <v>0.20426614893659892</v>
          </cell>
          <cell r="BZ20">
            <v>0.7728160449488984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0.07816933494093822</v>
          </cell>
          <cell r="CI20">
            <v>0</v>
          </cell>
          <cell r="CJ20">
            <v>0</v>
          </cell>
        </row>
      </sheetData>
      <sheetData sheetId="11">
        <row r="49">
          <cell r="D49">
            <v>0.07605934357539378</v>
          </cell>
        </row>
        <row r="50">
          <cell r="D50">
            <v>0.24369337429343602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ртість послуги"/>
    </sheetNames>
    <sheetDataSet>
      <sheetData sheetId="0">
        <row r="6">
          <cell r="T6">
            <v>0.8006363885360506</v>
          </cell>
        </row>
        <row r="7">
          <cell r="T7">
            <v>0.7592861803728024</v>
          </cell>
        </row>
        <row r="8">
          <cell r="T8">
            <v>0.8652289204422601</v>
          </cell>
        </row>
        <row r="9">
          <cell r="T9">
            <v>0.7987288101949156</v>
          </cell>
        </row>
        <row r="12">
          <cell r="T12">
            <v>0.8324694849691056</v>
          </cell>
        </row>
        <row r="13">
          <cell r="T13">
            <v>0.8512653125563655</v>
          </cell>
        </row>
        <row r="14">
          <cell r="T14">
            <v>0.7234148592340768</v>
          </cell>
        </row>
        <row r="15">
          <cell r="T15">
            <v>0.7377037294147335</v>
          </cell>
        </row>
        <row r="16">
          <cell r="T16">
            <v>0.6606779036727632</v>
          </cell>
        </row>
        <row r="17">
          <cell r="T17">
            <v>0.6540774680832864</v>
          </cell>
        </row>
        <row r="18">
          <cell r="T18">
            <v>0.6340739730609197</v>
          </cell>
        </row>
        <row r="19">
          <cell r="T19">
            <v>0.6548556891668474</v>
          </cell>
        </row>
        <row r="20">
          <cell r="T20">
            <v>0.6836417554385577</v>
          </cell>
        </row>
        <row r="21">
          <cell r="T21">
            <v>0.6840180489465147</v>
          </cell>
        </row>
        <row r="22">
          <cell r="T22">
            <v>0.667651113754093</v>
          </cell>
        </row>
        <row r="23">
          <cell r="T23">
            <v>0.6852376064238372</v>
          </cell>
        </row>
        <row r="24">
          <cell r="T24">
            <v>0.7329460618068366</v>
          </cell>
        </row>
        <row r="25">
          <cell r="T25">
            <v>0.5989989355797057</v>
          </cell>
        </row>
        <row r="26">
          <cell r="T26">
            <v>0.642259658592369</v>
          </cell>
        </row>
        <row r="27">
          <cell r="T27">
            <v>0.7940700879660438</v>
          </cell>
        </row>
        <row r="28">
          <cell r="T28">
            <v>0.6919354156461093</v>
          </cell>
        </row>
        <row r="29">
          <cell r="T29">
            <v>0.6737732356135353</v>
          </cell>
        </row>
        <row r="30">
          <cell r="T30">
            <v>0.802464847730068</v>
          </cell>
        </row>
        <row r="31">
          <cell r="T31">
            <v>0.7727971462019207</v>
          </cell>
        </row>
        <row r="32">
          <cell r="T32">
            <v>0.6644558779053689</v>
          </cell>
        </row>
        <row r="33">
          <cell r="T33">
            <v>0.71286077337595</v>
          </cell>
        </row>
        <row r="34">
          <cell r="T34">
            <v>0.7119753782396753</v>
          </cell>
        </row>
        <row r="35">
          <cell r="T35">
            <v>0.7229905170339835</v>
          </cell>
        </row>
        <row r="36">
          <cell r="T36">
            <v>0.7276710459340947</v>
          </cell>
        </row>
        <row r="37">
          <cell r="T37">
            <v>0.6881410964261756</v>
          </cell>
        </row>
        <row r="40">
          <cell r="T40">
            <v>0.808436437113334</v>
          </cell>
        </row>
        <row r="41">
          <cell r="T41">
            <v>0.7282489286313546</v>
          </cell>
        </row>
        <row r="44">
          <cell r="T44">
            <v>0.7532002801816483</v>
          </cell>
        </row>
        <row r="45">
          <cell r="T45">
            <v>0.6791375691124386</v>
          </cell>
        </row>
        <row r="46">
          <cell r="T46">
            <v>0.7197476590554683</v>
          </cell>
        </row>
        <row r="47">
          <cell r="T47">
            <v>0.688630673246031</v>
          </cell>
        </row>
        <row r="48">
          <cell r="T48">
            <v>0.6634708281753054</v>
          </cell>
        </row>
        <row r="49">
          <cell r="T49">
            <v>0.6960024391107885</v>
          </cell>
        </row>
        <row r="50">
          <cell r="T50">
            <v>0.7139586743640041</v>
          </cell>
        </row>
        <row r="51">
          <cell r="T51">
            <v>0.7056277934248072</v>
          </cell>
        </row>
        <row r="52">
          <cell r="T52">
            <v>0.6708920568779306</v>
          </cell>
        </row>
        <row r="53">
          <cell r="T53">
            <v>0.7050385706172178</v>
          </cell>
        </row>
        <row r="54">
          <cell r="T54">
            <v>0.7298096542246636</v>
          </cell>
        </row>
        <row r="55">
          <cell r="T55">
            <v>0.6606500789496726</v>
          </cell>
        </row>
        <row r="56">
          <cell r="T56">
            <v>0.6873640818690325</v>
          </cell>
        </row>
        <row r="57">
          <cell r="T57">
            <v>0.6384289192618695</v>
          </cell>
        </row>
        <row r="60">
          <cell r="T60">
            <v>0.7141434677388012</v>
          </cell>
        </row>
        <row r="61">
          <cell r="T61">
            <v>0.5935426054215722</v>
          </cell>
        </row>
        <row r="62">
          <cell r="T62">
            <v>0.7193720081829388</v>
          </cell>
        </row>
        <row r="63">
          <cell r="T63">
            <v>0.9194514119234724</v>
          </cell>
        </row>
        <row r="64">
          <cell r="T64">
            <v>0.8675983912168628</v>
          </cell>
        </row>
        <row r="67">
          <cell r="T67">
            <v>0.7322640103249896</v>
          </cell>
        </row>
        <row r="68">
          <cell r="T68">
            <v>0.616930047635762</v>
          </cell>
        </row>
        <row r="71">
          <cell r="T71">
            <v>0.5994820833741041</v>
          </cell>
        </row>
        <row r="72">
          <cell r="T72">
            <v>0.653726386355393</v>
          </cell>
        </row>
        <row r="75">
          <cell r="T75">
            <v>0.632813422723504</v>
          </cell>
        </row>
        <row r="76">
          <cell r="T76">
            <v>0.6804448584705008</v>
          </cell>
        </row>
        <row r="79">
          <cell r="T79">
            <v>0.618635844210895</v>
          </cell>
        </row>
        <row r="80">
          <cell r="T80">
            <v>0.6229210383222709</v>
          </cell>
        </row>
        <row r="81">
          <cell r="T81">
            <v>0.6354009876555826</v>
          </cell>
        </row>
        <row r="82">
          <cell r="T82">
            <v>0.677761688785046</v>
          </cell>
        </row>
        <row r="83">
          <cell r="T83">
            <v>0.604647189965426</v>
          </cell>
        </row>
        <row r="84">
          <cell r="T84">
            <v>0.6541898218431451</v>
          </cell>
        </row>
        <row r="85">
          <cell r="T85">
            <v>0.6918072111079707</v>
          </cell>
        </row>
        <row r="86">
          <cell r="T86">
            <v>0.6046735031537546</v>
          </cell>
        </row>
        <row r="87">
          <cell r="T87">
            <v>0.6512478490086825</v>
          </cell>
        </row>
        <row r="90">
          <cell r="T90">
            <v>0.7470690077403916</v>
          </cell>
        </row>
        <row r="91">
          <cell r="T91">
            <v>0.6430383677292895</v>
          </cell>
        </row>
        <row r="92">
          <cell r="T92">
            <v>0.6348262139388957</v>
          </cell>
        </row>
        <row r="95">
          <cell r="T95">
            <v>0.517941439692274</v>
          </cell>
        </row>
        <row r="96">
          <cell r="T96">
            <v>0.5169470256961592</v>
          </cell>
        </row>
        <row r="97">
          <cell r="T97">
            <v>0.5588154762546355</v>
          </cell>
        </row>
        <row r="98">
          <cell r="T98">
            <v>0.49227670558231823</v>
          </cell>
        </row>
        <row r="101">
          <cell r="T101">
            <v>0.7393367188193564</v>
          </cell>
        </row>
        <row r="104">
          <cell r="T104">
            <v>0.6742836392299307</v>
          </cell>
        </row>
        <row r="107">
          <cell r="T107">
            <v>0.6413622482022987</v>
          </cell>
        </row>
        <row r="110">
          <cell r="T110">
            <v>0.7293329928254151</v>
          </cell>
        </row>
        <row r="111">
          <cell r="T111">
            <v>0.7048797857012299</v>
          </cell>
        </row>
        <row r="112">
          <cell r="T112">
            <v>0.7061632689236226</v>
          </cell>
        </row>
        <row r="115">
          <cell r="T115">
            <v>0.731374478407358</v>
          </cell>
        </row>
        <row r="119">
          <cell r="T119">
            <v>0.7984992271491571</v>
          </cell>
        </row>
        <row r="120">
          <cell r="T120">
            <v>0.6892927055837424</v>
          </cell>
        </row>
        <row r="123">
          <cell r="T123">
            <v>0.3247616822527192</v>
          </cell>
        </row>
        <row r="126">
          <cell r="T126">
            <v>0.6567178159351058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"/>
  <sheetViews>
    <sheetView tabSelected="1" workbookViewId="0" topLeftCell="H4">
      <selection activeCell="W4" sqref="W4"/>
    </sheetView>
  </sheetViews>
  <sheetFormatPr defaultColWidth="9.00390625" defaultRowHeight="12.75"/>
  <cols>
    <col min="1" max="1" width="5.625" style="1" customWidth="1"/>
    <col min="2" max="2" width="11.375" style="1" customWidth="1"/>
    <col min="3" max="3" width="21.00390625" style="2" customWidth="1"/>
    <col min="4" max="4" width="11.625" style="1" customWidth="1"/>
    <col min="5" max="5" width="10.375" style="1" customWidth="1"/>
    <col min="6" max="6" width="8.125" style="1" customWidth="1"/>
    <col min="7" max="7" width="9.125" style="1" customWidth="1"/>
    <col min="8" max="8" width="8.25390625" style="1" customWidth="1"/>
    <col min="9" max="9" width="13.875" style="1" customWidth="1"/>
    <col min="10" max="10" width="7.25390625" style="1" customWidth="1"/>
    <col min="11" max="11" width="7.75390625" style="1" customWidth="1"/>
    <col min="12" max="12" width="6.625" style="1" customWidth="1"/>
    <col min="13" max="13" width="7.125" style="1" customWidth="1"/>
    <col min="14" max="14" width="5.875" style="1" customWidth="1"/>
    <col min="15" max="15" width="7.375" style="1" customWidth="1"/>
    <col min="16" max="16" width="8.00390625" style="1" customWidth="1"/>
    <col min="17" max="17" width="6.75390625" style="1" customWidth="1"/>
    <col min="18" max="18" width="5.75390625" style="1" bestFit="1" customWidth="1"/>
    <col min="19" max="19" width="6.875" style="5" customWidth="1"/>
    <col min="20" max="20" width="7.375" style="1" customWidth="1"/>
    <col min="21" max="21" width="6.75390625" style="1" customWidth="1"/>
    <col min="22" max="23" width="6.625" style="1" customWidth="1"/>
    <col min="24" max="24" width="7.75390625" style="1" customWidth="1"/>
    <col min="25" max="25" width="6.875" style="1" customWidth="1"/>
    <col min="26" max="26" width="7.875" style="1" customWidth="1"/>
    <col min="27" max="27" width="5.375" style="1" customWidth="1"/>
    <col min="28" max="28" width="8.00390625" style="1" customWidth="1"/>
    <col min="29" max="29" width="6.625" style="1" customWidth="1"/>
    <col min="30" max="30" width="7.375" style="1" customWidth="1"/>
    <col min="31" max="31" width="7.125" style="1" customWidth="1"/>
    <col min="32" max="16384" width="9.125" style="1" customWidth="1"/>
  </cols>
  <sheetData>
    <row r="1" spans="14:18" ht="15.75">
      <c r="N1" s="3" t="s">
        <v>0</v>
      </c>
      <c r="O1" s="3"/>
      <c r="P1" s="3"/>
      <c r="Q1" s="4"/>
      <c r="R1" s="4"/>
    </row>
    <row r="2" spans="12:18" ht="15.75">
      <c r="L2" s="3"/>
      <c r="M2" s="3"/>
      <c r="N2" s="3"/>
      <c r="O2" s="3"/>
      <c r="P2" s="3"/>
      <c r="Q2" s="4"/>
      <c r="R2" s="4"/>
    </row>
    <row r="3" spans="1:18" ht="2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36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</row>
    <row r="5" spans="1:19" ht="17.25" customHeight="1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</row>
    <row r="6" spans="1:32" ht="17.25" customHeight="1">
      <c r="A6" s="13" t="s">
        <v>3</v>
      </c>
      <c r="B6" s="14" t="s">
        <v>4</v>
      </c>
      <c r="C6" s="14" t="s">
        <v>5</v>
      </c>
      <c r="D6" s="15" t="s">
        <v>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7</v>
      </c>
      <c r="P6" s="17" t="s">
        <v>8</v>
      </c>
      <c r="Q6" s="18" t="s">
        <v>9</v>
      </c>
      <c r="R6" s="19"/>
      <c r="S6" s="19"/>
      <c r="T6" s="20"/>
      <c r="U6" s="21" t="s">
        <v>10</v>
      </c>
      <c r="V6" s="21"/>
      <c r="W6" s="21"/>
      <c r="X6" s="21"/>
      <c r="Y6" s="22" t="s">
        <v>11</v>
      </c>
      <c r="Z6" s="22"/>
      <c r="AA6" s="22"/>
      <c r="AB6" s="22"/>
      <c r="AC6" s="22"/>
      <c r="AD6" s="22"/>
      <c r="AE6" s="22"/>
      <c r="AF6" s="22"/>
    </row>
    <row r="7" spans="1:32" ht="282.75" customHeight="1">
      <c r="A7" s="13"/>
      <c r="B7" s="14"/>
      <c r="C7" s="14"/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3" t="s">
        <v>18</v>
      </c>
      <c r="K7" s="24" t="s">
        <v>19</v>
      </c>
      <c r="L7" s="24" t="s">
        <v>20</v>
      </c>
      <c r="M7" s="23" t="s">
        <v>21</v>
      </c>
      <c r="N7" s="23" t="s">
        <v>22</v>
      </c>
      <c r="O7" s="16"/>
      <c r="P7" s="17"/>
      <c r="Q7" s="25" t="s">
        <v>23</v>
      </c>
      <c r="R7" s="26" t="s">
        <v>24</v>
      </c>
      <c r="S7" s="27" t="s">
        <v>25</v>
      </c>
      <c r="T7" s="28" t="s">
        <v>26</v>
      </c>
      <c r="U7" s="29" t="s">
        <v>27</v>
      </c>
      <c r="V7" s="30" t="s">
        <v>28</v>
      </c>
      <c r="W7" s="31" t="s">
        <v>24</v>
      </c>
      <c r="X7" s="32" t="s">
        <v>29</v>
      </c>
      <c r="Y7" s="29" t="s">
        <v>30</v>
      </c>
      <c r="Z7" s="29" t="s">
        <v>31</v>
      </c>
      <c r="AA7" s="30" t="s">
        <v>28</v>
      </c>
      <c r="AB7" s="30" t="s">
        <v>32</v>
      </c>
      <c r="AC7" s="31" t="s">
        <v>33</v>
      </c>
      <c r="AD7" s="31" t="s">
        <v>34</v>
      </c>
      <c r="AE7" s="32" t="s">
        <v>35</v>
      </c>
      <c r="AF7" s="33" t="s">
        <v>36</v>
      </c>
    </row>
    <row r="8" spans="1:32" s="39" customFormat="1" ht="15.75">
      <c r="A8" s="34">
        <v>1</v>
      </c>
      <c r="B8" s="35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 t="s">
        <v>37</v>
      </c>
      <c r="Q8" s="37">
        <v>16</v>
      </c>
      <c r="R8" s="37">
        <v>17</v>
      </c>
      <c r="S8" s="38">
        <v>18</v>
      </c>
      <c r="T8" s="37" t="s">
        <v>38</v>
      </c>
      <c r="U8" s="37">
        <v>19</v>
      </c>
      <c r="V8" s="37">
        <v>20</v>
      </c>
      <c r="W8" s="37">
        <v>21</v>
      </c>
      <c r="X8" s="37">
        <v>22</v>
      </c>
      <c r="Y8" s="37">
        <v>23</v>
      </c>
      <c r="Z8" s="37" t="s">
        <v>39</v>
      </c>
      <c r="AA8" s="37">
        <v>24</v>
      </c>
      <c r="AB8" s="37" t="s">
        <v>40</v>
      </c>
      <c r="AC8" s="37">
        <v>25</v>
      </c>
      <c r="AD8" s="37" t="s">
        <v>41</v>
      </c>
      <c r="AE8" s="37">
        <v>26</v>
      </c>
      <c r="AF8" s="37" t="s">
        <v>42</v>
      </c>
    </row>
    <row r="9" spans="1:32" s="51" customFormat="1" ht="15.75" customHeight="1">
      <c r="A9" s="40"/>
      <c r="B9" s="41" t="s">
        <v>43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  <c r="Q9" s="42"/>
      <c r="R9" s="44"/>
      <c r="S9" s="45"/>
      <c r="T9" s="46"/>
      <c r="U9" s="47"/>
      <c r="V9" s="48"/>
      <c r="W9" s="49"/>
      <c r="X9" s="50"/>
      <c r="Y9" s="47"/>
      <c r="Z9" s="47"/>
      <c r="AA9" s="48"/>
      <c r="AB9" s="48"/>
      <c r="AC9" s="49"/>
      <c r="AD9" s="49"/>
      <c r="AE9" s="50"/>
      <c r="AF9" s="46"/>
    </row>
    <row r="10" spans="1:32" ht="15.75">
      <c r="A10" s="52"/>
      <c r="B10" s="53" t="s">
        <v>44</v>
      </c>
      <c r="C10" s="54" t="s">
        <v>45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55"/>
      <c r="Q10" s="57"/>
      <c r="R10" s="58"/>
      <c r="S10" s="59"/>
      <c r="T10" s="60"/>
      <c r="U10" s="61"/>
      <c r="V10" s="62"/>
      <c r="W10" s="63"/>
      <c r="X10" s="64"/>
      <c r="Y10" s="61"/>
      <c r="Z10" s="61"/>
      <c r="AA10" s="62"/>
      <c r="AB10" s="62"/>
      <c r="AC10" s="63"/>
      <c r="AD10" s="63"/>
      <c r="AE10" s="64"/>
      <c r="AF10" s="60"/>
    </row>
    <row r="11" spans="1:32" ht="15.75">
      <c r="A11" s="65">
        <v>1</v>
      </c>
      <c r="B11" s="66" t="s">
        <v>46</v>
      </c>
      <c r="C11" s="66" t="s">
        <v>47</v>
      </c>
      <c r="D11" s="67">
        <f>'[1]прибирання прибуд. терит.'!$D$42</f>
        <v>1.2234605292653795</v>
      </c>
      <c r="E11" s="67">
        <f>'[1]техобсл. вода'!$D$35</f>
        <v>0.48245491467999657</v>
      </c>
      <c r="F11" s="67">
        <f>'[1]техобслуж. отопление'!$D$34</f>
        <v>0.15015906768775567</v>
      </c>
      <c r="G11" s="67">
        <f>'[1]техобслуж. гор.вод'!$D$30</f>
        <v>0.22808578224857054</v>
      </c>
      <c r="H11" s="67">
        <f>'[1]техобслуг. електромереж'!E30</f>
        <v>0.1845593264546151</v>
      </c>
      <c r="I11" s="67">
        <f>'[2]вартість послуги'!$T$6</f>
        <v>0.8006363885360506</v>
      </c>
      <c r="J11" s="67">
        <f>'[1]освітлення місць заг. користув.'!E20</f>
        <v>0.1810120681639888</v>
      </c>
      <c r="K11" s="68">
        <f>'[1]вентканали'!$D$49</f>
        <v>0.07605934357539378</v>
      </c>
      <c r="L11" s="67">
        <f>'[1]дератизація, дезінсекція'!$D$40</f>
        <v>0.06983706170866741</v>
      </c>
      <c r="M11" s="67"/>
      <c r="N11" s="67"/>
      <c r="O11" s="69">
        <f>SUM(D11:N11)</f>
        <v>3.3962644823204173</v>
      </c>
      <c r="P11" s="70"/>
      <c r="Q11" s="71"/>
      <c r="R11" s="72">
        <f>O11*0.2</f>
        <v>0.6792528964640835</v>
      </c>
      <c r="S11" s="73">
        <f>O11*1.2</f>
        <v>4.0755173787845</v>
      </c>
      <c r="T11" s="60"/>
      <c r="U11" s="74">
        <f>O11*0.1</f>
        <v>0.33962644823204174</v>
      </c>
      <c r="V11" s="75">
        <f>O11+U11</f>
        <v>3.735890930552459</v>
      </c>
      <c r="W11" s="76">
        <f>V11*0.2</f>
        <v>0.7471781861104918</v>
      </c>
      <c r="X11" s="77">
        <f>V11+W11</f>
        <v>4.483069116662951</v>
      </c>
      <c r="Y11" s="78">
        <f>O11*0.15</f>
        <v>0.5094396723480625</v>
      </c>
      <c r="Z11" s="61"/>
      <c r="AA11" s="75">
        <f>O11+Y11</f>
        <v>3.90570415466848</v>
      </c>
      <c r="AB11" s="62"/>
      <c r="AC11" s="76">
        <f>AA11*0.2</f>
        <v>0.781140830933696</v>
      </c>
      <c r="AD11" s="63"/>
      <c r="AE11" s="77">
        <f>AA11+AC11</f>
        <v>4.686844985602176</v>
      </c>
      <c r="AF11" s="60"/>
    </row>
    <row r="12" spans="1:32" ht="15.75">
      <c r="A12" s="65">
        <f>A11+1</f>
        <v>2</v>
      </c>
      <c r="B12" s="66" t="s">
        <v>48</v>
      </c>
      <c r="C12" s="66" t="s">
        <v>49</v>
      </c>
      <c r="D12" s="67">
        <f>'[1]прибирання прибуд. терит.'!$D$42</f>
        <v>1.2234605292653795</v>
      </c>
      <c r="E12" s="67">
        <f>'[1]техобсл. вода'!$D$35</f>
        <v>0.48245491467999657</v>
      </c>
      <c r="F12" s="67">
        <f>'[1]техобслуж. отопление'!$D$34</f>
        <v>0.15015906768775567</v>
      </c>
      <c r="G12" s="67">
        <f>'[1]техобслуж. гор.вод'!$D$30</f>
        <v>0.22808578224857054</v>
      </c>
      <c r="H12" s="67">
        <f>'[1]техобслуг. електромереж'!F30</f>
        <v>0.16528134382685292</v>
      </c>
      <c r="I12" s="67">
        <f>'[2]вартість послуги'!$T$7</f>
        <v>0.7592861803728024</v>
      </c>
      <c r="J12" s="67">
        <f>'[1]освітлення місць заг. користув.'!F20</f>
        <v>0</v>
      </c>
      <c r="K12" s="68">
        <f>'[1]вентканали'!$D$49</f>
        <v>0.07605934357539378</v>
      </c>
      <c r="L12" s="67">
        <f>'[1]дератизація, дезінсекція'!$D$40</f>
        <v>0.06983706170866741</v>
      </c>
      <c r="M12" s="67"/>
      <c r="N12" s="67"/>
      <c r="O12" s="69">
        <f>SUM(D12:N12)</f>
        <v>3.1546242233654187</v>
      </c>
      <c r="P12" s="70"/>
      <c r="Q12" s="71"/>
      <c r="R12" s="72">
        <f>O12*0.2</f>
        <v>0.6309248446730837</v>
      </c>
      <c r="S12" s="73">
        <f aca="true" t="shared" si="0" ref="S12:S73">O12*1.2</f>
        <v>3.7855490680385024</v>
      </c>
      <c r="T12" s="60"/>
      <c r="U12" s="74">
        <f aca="true" t="shared" si="1" ref="U12:U73">O12*0.1</f>
        <v>0.31546242233654187</v>
      </c>
      <c r="V12" s="75">
        <f aca="true" t="shared" si="2" ref="V12:V73">O12+U12</f>
        <v>3.4700866457019606</v>
      </c>
      <c r="W12" s="76">
        <f aca="true" t="shared" si="3" ref="W12:W73">V12*0.2</f>
        <v>0.6940173291403922</v>
      </c>
      <c r="X12" s="77">
        <f aca="true" t="shared" si="4" ref="X12:X73">V12+W12</f>
        <v>4.1641039748423525</v>
      </c>
      <c r="Y12" s="78">
        <f aca="true" t="shared" si="5" ref="Y12:Y73">O12*0.15</f>
        <v>0.4731936335048128</v>
      </c>
      <c r="Z12" s="61"/>
      <c r="AA12" s="75">
        <f aca="true" t="shared" si="6" ref="AA12:AA73">O12+Y12</f>
        <v>3.6278178568702315</v>
      </c>
      <c r="AB12" s="62"/>
      <c r="AC12" s="76">
        <f aca="true" t="shared" si="7" ref="AC12:AC73">AA12*0.2</f>
        <v>0.7255635713740464</v>
      </c>
      <c r="AD12" s="63"/>
      <c r="AE12" s="77">
        <f aca="true" t="shared" si="8" ref="AE12:AE73">AA12+AC12</f>
        <v>4.353381428244278</v>
      </c>
      <c r="AF12" s="60"/>
    </row>
    <row r="13" spans="1:32" ht="15.75">
      <c r="A13" s="65">
        <f>A12+1</f>
        <v>3</v>
      </c>
      <c r="B13" s="66" t="s">
        <v>50</v>
      </c>
      <c r="C13" s="66" t="s">
        <v>51</v>
      </c>
      <c r="D13" s="67">
        <f>'[1]прибирання прибуд. терит.'!$D$42</f>
        <v>1.2234605292653795</v>
      </c>
      <c r="E13" s="67">
        <f>'[1]техобсл. вода'!$D$35</f>
        <v>0.48245491467999657</v>
      </c>
      <c r="F13" s="67">
        <f>'[1]техобслуж. отопление'!$D$34</f>
        <v>0.15015906768775567</v>
      </c>
      <c r="G13" s="67">
        <f>'[1]техобслуж. гор.вод'!$D$30</f>
        <v>0.22808578224857054</v>
      </c>
      <c r="H13" s="67">
        <f>'[1]техобслуг. електромереж'!G30</f>
        <v>0.18833972954190425</v>
      </c>
      <c r="I13" s="67">
        <f>'[2]вартість послуги'!$T$8</f>
        <v>0.8652289204422601</v>
      </c>
      <c r="J13" s="67">
        <f>'[1]освітлення місць заг. користув.'!G20</f>
        <v>0</v>
      </c>
      <c r="K13" s="68">
        <f>'[1]вентканали'!$D$49</f>
        <v>0.07605934357539378</v>
      </c>
      <c r="L13" s="67">
        <f>'[1]дератизація, дезінсекція'!$D$40</f>
        <v>0.06983706170866741</v>
      </c>
      <c r="M13" s="67"/>
      <c r="N13" s="67"/>
      <c r="O13" s="69">
        <f>SUM(D13:N13)</f>
        <v>3.2836253491499274</v>
      </c>
      <c r="P13" s="70"/>
      <c r="Q13" s="71"/>
      <c r="R13" s="72">
        <f>O13*0.2</f>
        <v>0.6567250698299856</v>
      </c>
      <c r="S13" s="73">
        <f t="shared" si="0"/>
        <v>3.9403504189799126</v>
      </c>
      <c r="T13" s="60"/>
      <c r="U13" s="74">
        <f t="shared" si="1"/>
        <v>0.3283625349149928</v>
      </c>
      <c r="V13" s="75">
        <f t="shared" si="2"/>
        <v>3.61198788406492</v>
      </c>
      <c r="W13" s="76">
        <f t="shared" si="3"/>
        <v>0.722397576812984</v>
      </c>
      <c r="X13" s="77">
        <f t="shared" si="4"/>
        <v>4.334385460877904</v>
      </c>
      <c r="Y13" s="78">
        <f t="shared" si="5"/>
        <v>0.49254380237248907</v>
      </c>
      <c r="Z13" s="61"/>
      <c r="AA13" s="75">
        <f t="shared" si="6"/>
        <v>3.7761691515224163</v>
      </c>
      <c r="AB13" s="62"/>
      <c r="AC13" s="76">
        <f t="shared" si="7"/>
        <v>0.7552338303044833</v>
      </c>
      <c r="AD13" s="63"/>
      <c r="AE13" s="77">
        <f t="shared" si="8"/>
        <v>4.5314029818269</v>
      </c>
      <c r="AF13" s="60"/>
    </row>
    <row r="14" spans="1:32" ht="15.75">
      <c r="A14" s="65">
        <f>A13+1</f>
        <v>4</v>
      </c>
      <c r="B14" s="66" t="s">
        <v>52</v>
      </c>
      <c r="C14" s="66" t="s">
        <v>53</v>
      </c>
      <c r="D14" s="67">
        <f>'[1]прибирання прибуд. терит.'!$D$42</f>
        <v>1.2234605292653795</v>
      </c>
      <c r="E14" s="67">
        <f>'[1]техобсл. вода'!$D$35</f>
        <v>0.48245491467999657</v>
      </c>
      <c r="F14" s="67">
        <f>'[1]техобслуж. отопление'!$D$34</f>
        <v>0.15015906768775567</v>
      </c>
      <c r="G14" s="67">
        <f>'[1]техобслуж. гор.вод'!$D$30</f>
        <v>0.22808578224857054</v>
      </c>
      <c r="H14" s="67">
        <f>'[1]техобслуг. електромереж'!H30</f>
        <v>0.1807309702918159</v>
      </c>
      <c r="I14" s="67">
        <f>'[2]вартість послуги'!$T$9</f>
        <v>0.7987288101949156</v>
      </c>
      <c r="J14" s="67">
        <f>'[1]освітлення місць заг. користув.'!H20</f>
        <v>0.17725729358819922</v>
      </c>
      <c r="K14" s="68">
        <f>'[1]вентканали'!$D$49</f>
        <v>0.07605934357539378</v>
      </c>
      <c r="L14" s="67">
        <f>'[1]дератизація, дезінсекція'!$D$40</f>
        <v>0.06983706170866741</v>
      </c>
      <c r="M14" s="67"/>
      <c r="N14" s="67"/>
      <c r="O14" s="69">
        <f>SUM(D14:N14)</f>
        <v>3.386773773240694</v>
      </c>
      <c r="P14" s="70"/>
      <c r="Q14" s="71"/>
      <c r="R14" s="72">
        <f>O14*0.2</f>
        <v>0.6773547546481389</v>
      </c>
      <c r="S14" s="73">
        <f t="shared" si="0"/>
        <v>4.064128527888832</v>
      </c>
      <c r="T14" s="60"/>
      <c r="U14" s="74">
        <f t="shared" si="1"/>
        <v>0.33867737732406944</v>
      </c>
      <c r="V14" s="75">
        <f t="shared" si="2"/>
        <v>3.7254511505647634</v>
      </c>
      <c r="W14" s="76">
        <f t="shared" si="3"/>
        <v>0.7450902301129527</v>
      </c>
      <c r="X14" s="77">
        <f t="shared" si="4"/>
        <v>4.470541380677716</v>
      </c>
      <c r="Y14" s="78">
        <f t="shared" si="5"/>
        <v>0.508016065986104</v>
      </c>
      <c r="Z14" s="61"/>
      <c r="AA14" s="75">
        <f t="shared" si="6"/>
        <v>3.894789839226798</v>
      </c>
      <c r="AB14" s="62"/>
      <c r="AC14" s="76">
        <f t="shared" si="7"/>
        <v>0.7789579678453596</v>
      </c>
      <c r="AD14" s="63"/>
      <c r="AE14" s="77">
        <f t="shared" si="8"/>
        <v>4.673747807072158</v>
      </c>
      <c r="AF14" s="60"/>
    </row>
    <row r="15" spans="1:32" ht="7.5" customHeight="1">
      <c r="A15" s="79"/>
      <c r="B15" s="80"/>
      <c r="C15" s="81"/>
      <c r="D15" s="81"/>
      <c r="E15" s="81"/>
      <c r="F15" s="81"/>
      <c r="G15" s="81"/>
      <c r="H15" s="82"/>
      <c r="I15" s="82"/>
      <c r="J15" s="82"/>
      <c r="K15" s="82"/>
      <c r="L15" s="82"/>
      <c r="M15" s="82"/>
      <c r="N15" s="82"/>
      <c r="O15" s="83"/>
      <c r="P15" s="83"/>
      <c r="Q15" s="84"/>
      <c r="R15" s="83"/>
      <c r="S15" s="73"/>
      <c r="T15" s="60"/>
      <c r="U15" s="74"/>
      <c r="V15" s="75"/>
      <c r="W15" s="76"/>
      <c r="X15" s="77"/>
      <c r="Y15" s="78"/>
      <c r="Z15" s="61"/>
      <c r="AA15" s="75"/>
      <c r="AB15" s="62"/>
      <c r="AC15" s="76"/>
      <c r="AD15" s="63"/>
      <c r="AE15" s="77"/>
      <c r="AF15" s="60"/>
    </row>
    <row r="16" spans="1:32" ht="15.75">
      <c r="A16" s="85"/>
      <c r="B16" s="54" t="s">
        <v>54</v>
      </c>
      <c r="C16" s="54" t="s">
        <v>55</v>
      </c>
      <c r="D16" s="86"/>
      <c r="E16" s="86"/>
      <c r="F16" s="86"/>
      <c r="G16" s="86"/>
      <c r="H16" s="87"/>
      <c r="I16" s="87"/>
      <c r="J16" s="87"/>
      <c r="K16" s="87"/>
      <c r="L16" s="87"/>
      <c r="M16" s="87"/>
      <c r="N16" s="87"/>
      <c r="O16" s="88"/>
      <c r="P16" s="88"/>
      <c r="Q16" s="89"/>
      <c r="R16" s="90"/>
      <c r="S16" s="73"/>
      <c r="T16" s="60"/>
      <c r="U16" s="74"/>
      <c r="V16" s="75"/>
      <c r="W16" s="76"/>
      <c r="X16" s="77"/>
      <c r="Y16" s="78"/>
      <c r="Z16" s="61"/>
      <c r="AA16" s="75"/>
      <c r="AB16" s="62"/>
      <c r="AC16" s="76"/>
      <c r="AD16" s="63"/>
      <c r="AE16" s="77"/>
      <c r="AF16" s="60"/>
    </row>
    <row r="17" spans="1:32" ht="15.75">
      <c r="A17" s="65">
        <v>5</v>
      </c>
      <c r="B17" s="66" t="s">
        <v>56</v>
      </c>
      <c r="C17" s="66" t="s">
        <v>57</v>
      </c>
      <c r="D17" s="67">
        <f>'[1]прибирання прибуд. терит.'!$D$42</f>
        <v>1.2234605292653795</v>
      </c>
      <c r="E17" s="67">
        <f>'[1]техобсл. вода'!$D$35</f>
        <v>0.48245491467999657</v>
      </c>
      <c r="F17" s="67">
        <f>'[1]техобслуж. отопление'!$D$34</f>
        <v>0.15015906768775567</v>
      </c>
      <c r="G17" s="67">
        <v>0</v>
      </c>
      <c r="H17" s="67">
        <f>'[1]техобслуг. електромереж'!I30</f>
        <v>0.09452752151400469</v>
      </c>
      <c r="I17" s="67">
        <f>'[2]вартість послуги'!$T$12</f>
        <v>0.8324694849691056</v>
      </c>
      <c r="J17" s="67">
        <f>'[1]освітлення місць заг. користув.'!I20</f>
        <v>0.1514074085998138</v>
      </c>
      <c r="K17" s="67">
        <f>'[1]вентканали'!$D$50</f>
        <v>0.24369337429343602</v>
      </c>
      <c r="L17" s="67">
        <f>'[1]дератизація, дезінсекція'!$D$40</f>
        <v>0.06983706170866741</v>
      </c>
      <c r="M17" s="67"/>
      <c r="N17" s="67"/>
      <c r="O17" s="69">
        <f aca="true" t="shared" si="9" ref="O17:O42">SUM(D17:N17)</f>
        <v>3.248009362718159</v>
      </c>
      <c r="P17" s="70"/>
      <c r="Q17" s="71"/>
      <c r="R17" s="72">
        <f>O17*0.2</f>
        <v>0.6496018725436319</v>
      </c>
      <c r="S17" s="73">
        <f t="shared" si="0"/>
        <v>3.897611235261791</v>
      </c>
      <c r="T17" s="60"/>
      <c r="U17" s="74">
        <f t="shared" si="1"/>
        <v>0.32480093627181594</v>
      </c>
      <c r="V17" s="75">
        <f t="shared" si="2"/>
        <v>3.572810298989975</v>
      </c>
      <c r="W17" s="76">
        <f t="shared" si="3"/>
        <v>0.714562059797995</v>
      </c>
      <c r="X17" s="77">
        <f t="shared" si="4"/>
        <v>4.28737235878797</v>
      </c>
      <c r="Y17" s="78">
        <f t="shared" si="5"/>
        <v>0.48720140440772386</v>
      </c>
      <c r="Z17" s="61"/>
      <c r="AA17" s="75">
        <f t="shared" si="6"/>
        <v>3.735210767125883</v>
      </c>
      <c r="AB17" s="62"/>
      <c r="AC17" s="76">
        <f t="shared" si="7"/>
        <v>0.7470421534251767</v>
      </c>
      <c r="AD17" s="63"/>
      <c r="AE17" s="77">
        <f t="shared" si="8"/>
        <v>4.48225292055106</v>
      </c>
      <c r="AF17" s="60"/>
    </row>
    <row r="18" spans="1:32" ht="15.75">
      <c r="A18" s="65">
        <f aca="true" t="shared" si="10" ref="A18:A42">A17+1</f>
        <v>6</v>
      </c>
      <c r="B18" s="66" t="s">
        <v>58</v>
      </c>
      <c r="C18" s="66" t="s">
        <v>59</v>
      </c>
      <c r="D18" s="67">
        <f>'[1]прибирання прибуд. терит.'!$D$42</f>
        <v>1.2234605292653795</v>
      </c>
      <c r="E18" s="67">
        <f>'[1]техобсл. вода'!$D$35</f>
        <v>0.48245491467999657</v>
      </c>
      <c r="F18" s="67">
        <f>'[1]техобслуж. отопление'!$D$34</f>
        <v>0.15015906768775567</v>
      </c>
      <c r="G18" s="67">
        <v>0</v>
      </c>
      <c r="H18" s="67">
        <f>'[1]техобслуг. електромереж'!J30</f>
        <v>0.09416405017051648</v>
      </c>
      <c r="I18" s="67">
        <f>'[2]вартість послуги'!$T$13</f>
        <v>0.8512653125563655</v>
      </c>
      <c r="J18" s="67">
        <f>'[1]освітлення місць заг. користув.'!J20</f>
        <v>0.15921073615446862</v>
      </c>
      <c r="K18" s="67">
        <f>'[1]вентканали'!$D$50</f>
        <v>0.24369337429343602</v>
      </c>
      <c r="L18" s="67">
        <f>'[1]дератизація, дезінсекція'!$D$40</f>
        <v>0.06983706170866741</v>
      </c>
      <c r="M18" s="67"/>
      <c r="N18" s="67"/>
      <c r="O18" s="69">
        <f t="shared" si="9"/>
        <v>3.274245046516586</v>
      </c>
      <c r="P18" s="70"/>
      <c r="Q18" s="71"/>
      <c r="R18" s="72">
        <f aca="true" t="shared" si="11" ref="R18:R41">O18*0.2</f>
        <v>0.6548490093033172</v>
      </c>
      <c r="S18" s="73">
        <f t="shared" si="0"/>
        <v>3.9290940558199035</v>
      </c>
      <c r="T18" s="60"/>
      <c r="U18" s="74">
        <f t="shared" si="1"/>
        <v>0.3274245046516586</v>
      </c>
      <c r="V18" s="75">
        <f t="shared" si="2"/>
        <v>3.6016695511682446</v>
      </c>
      <c r="W18" s="76">
        <f t="shared" si="3"/>
        <v>0.720333910233649</v>
      </c>
      <c r="X18" s="77">
        <f t="shared" si="4"/>
        <v>4.322003461401893</v>
      </c>
      <c r="Y18" s="78">
        <f t="shared" si="5"/>
        <v>0.49113675697748793</v>
      </c>
      <c r="Z18" s="61"/>
      <c r="AA18" s="75">
        <f t="shared" si="6"/>
        <v>3.765381803494074</v>
      </c>
      <c r="AB18" s="62"/>
      <c r="AC18" s="76">
        <f t="shared" si="7"/>
        <v>0.7530763606988149</v>
      </c>
      <c r="AD18" s="63"/>
      <c r="AE18" s="77">
        <f t="shared" si="8"/>
        <v>4.518458164192889</v>
      </c>
      <c r="AF18" s="60"/>
    </row>
    <row r="19" spans="1:32" ht="15.75">
      <c r="A19" s="65">
        <f t="shared" si="10"/>
        <v>7</v>
      </c>
      <c r="B19" s="66" t="s">
        <v>60</v>
      </c>
      <c r="C19" s="66" t="s">
        <v>61</v>
      </c>
      <c r="D19" s="67">
        <f>'[1]прибирання прибуд. терит.'!$D$42</f>
        <v>1.2234605292653795</v>
      </c>
      <c r="E19" s="67">
        <f>'[1]техобсл. вода'!$D$35</f>
        <v>0.48245491467999657</v>
      </c>
      <c r="F19" s="67">
        <f>'[1]техобслуж. отопление'!$D$34</f>
        <v>0.15015906768775567</v>
      </c>
      <c r="G19" s="67">
        <v>0</v>
      </c>
      <c r="H19" s="67">
        <f>'[1]техобслуг. електромереж'!K30</f>
        <v>0.09104518577345462</v>
      </c>
      <c r="I19" s="67">
        <f>'[2]вартість послуги'!$T$14</f>
        <v>0.7234148592340768</v>
      </c>
      <c r="J19" s="67">
        <f>'[1]освітлення місць заг. користув.'!K20</f>
        <v>0.14318385965231395</v>
      </c>
      <c r="K19" s="67">
        <f>'[1]вентканали'!$D$50</f>
        <v>0.24369337429343602</v>
      </c>
      <c r="L19" s="67">
        <f>'[1]дератизація, дезінсекція'!$D$40</f>
        <v>0.06983706170866741</v>
      </c>
      <c r="M19" s="67"/>
      <c r="N19" s="67"/>
      <c r="O19" s="69">
        <f t="shared" si="9"/>
        <v>3.1272488522950805</v>
      </c>
      <c r="P19" s="70"/>
      <c r="Q19" s="71"/>
      <c r="R19" s="72">
        <f t="shared" si="11"/>
        <v>0.6254497704590162</v>
      </c>
      <c r="S19" s="73">
        <f t="shared" si="0"/>
        <v>3.7526986227540964</v>
      </c>
      <c r="T19" s="60"/>
      <c r="U19" s="74">
        <f t="shared" si="1"/>
        <v>0.3127248852295081</v>
      </c>
      <c r="V19" s="75">
        <f t="shared" si="2"/>
        <v>3.4399737375245887</v>
      </c>
      <c r="W19" s="76">
        <f t="shared" si="3"/>
        <v>0.6879947475049177</v>
      </c>
      <c r="X19" s="77">
        <f t="shared" si="4"/>
        <v>4.127968485029506</v>
      </c>
      <c r="Y19" s="78">
        <f t="shared" si="5"/>
        <v>0.46908732784426205</v>
      </c>
      <c r="Z19" s="61"/>
      <c r="AA19" s="75">
        <f t="shared" si="6"/>
        <v>3.5963361801393425</v>
      </c>
      <c r="AB19" s="62"/>
      <c r="AC19" s="76">
        <f t="shared" si="7"/>
        <v>0.7192672360278686</v>
      </c>
      <c r="AD19" s="63"/>
      <c r="AE19" s="77">
        <f t="shared" si="8"/>
        <v>4.315603416167211</v>
      </c>
      <c r="AF19" s="60"/>
    </row>
    <row r="20" spans="1:32" ht="15.75">
      <c r="A20" s="65">
        <f t="shared" si="10"/>
        <v>8</v>
      </c>
      <c r="B20" s="66" t="s">
        <v>62</v>
      </c>
      <c r="C20" s="66" t="s">
        <v>63</v>
      </c>
      <c r="D20" s="67">
        <f>'[1]прибирання прибуд. терит.'!$D$42</f>
        <v>1.2234605292653795</v>
      </c>
      <c r="E20" s="67">
        <f>'[1]техобсл. вода'!$D$35</f>
        <v>0.48245491467999657</v>
      </c>
      <c r="F20" s="67">
        <f>'[1]техобслуж. отопление'!$D$34</f>
        <v>0.15015906768775567</v>
      </c>
      <c r="G20" s="67">
        <v>0</v>
      </c>
      <c r="H20" s="67">
        <f>'[1]техобслуг. електромереж'!L30</f>
        <v>0.09901020372934247</v>
      </c>
      <c r="I20" s="67">
        <f>'[2]вартість послуги'!$T$15</f>
        <v>0.7377037294147335</v>
      </c>
      <c r="J20" s="67">
        <f>'[1]освітлення місць заг. користув.'!L20</f>
        <v>0.1966865549509209</v>
      </c>
      <c r="K20" s="67">
        <f>'[1]вентканали'!$D$50</f>
        <v>0.24369337429343602</v>
      </c>
      <c r="L20" s="67">
        <f>'[1]дератизація, дезінсекція'!$D$40</f>
        <v>0.06983706170866741</v>
      </c>
      <c r="M20" s="67"/>
      <c r="N20" s="67"/>
      <c r="O20" s="69">
        <f t="shared" si="9"/>
        <v>3.2030054357302324</v>
      </c>
      <c r="P20" s="70"/>
      <c r="Q20" s="71"/>
      <c r="R20" s="72">
        <f t="shared" si="11"/>
        <v>0.6406010871460466</v>
      </c>
      <c r="S20" s="73">
        <f t="shared" si="0"/>
        <v>3.8436065228762786</v>
      </c>
      <c r="T20" s="60"/>
      <c r="U20" s="74">
        <f t="shared" si="1"/>
        <v>0.3203005435730233</v>
      </c>
      <c r="V20" s="75">
        <f t="shared" si="2"/>
        <v>3.523305979303256</v>
      </c>
      <c r="W20" s="76">
        <f t="shared" si="3"/>
        <v>0.7046611958606512</v>
      </c>
      <c r="X20" s="77">
        <f t="shared" si="4"/>
        <v>4.227967175163907</v>
      </c>
      <c r="Y20" s="78">
        <f t="shared" si="5"/>
        <v>0.4804508153595348</v>
      </c>
      <c r="Z20" s="61"/>
      <c r="AA20" s="75">
        <f t="shared" si="6"/>
        <v>3.6834562510897673</v>
      </c>
      <c r="AB20" s="62"/>
      <c r="AC20" s="76">
        <f t="shared" si="7"/>
        <v>0.7366912502179535</v>
      </c>
      <c r="AD20" s="63"/>
      <c r="AE20" s="77">
        <f t="shared" si="8"/>
        <v>4.420147501307721</v>
      </c>
      <c r="AF20" s="60"/>
    </row>
    <row r="21" spans="1:32" ht="15.75">
      <c r="A21" s="65">
        <f t="shared" si="10"/>
        <v>9</v>
      </c>
      <c r="B21" s="66" t="s">
        <v>64</v>
      </c>
      <c r="C21" s="66" t="s">
        <v>65</v>
      </c>
      <c r="D21" s="67">
        <f>'[1]прибирання прибуд. терит.'!$D$42</f>
        <v>1.2234605292653795</v>
      </c>
      <c r="E21" s="67">
        <f>'[1]техобсл. вода'!$D$35</f>
        <v>0.48245491467999657</v>
      </c>
      <c r="F21" s="67">
        <f>'[1]техобслуж. отопление'!$D$34</f>
        <v>0.15015906768775567</v>
      </c>
      <c r="G21" s="67">
        <v>0</v>
      </c>
      <c r="H21" s="67">
        <f>'[1]техобслуг. електромереж'!M30</f>
        <v>0.09394894480010219</v>
      </c>
      <c r="I21" s="67">
        <f>'[2]вартість послуги'!$T$16</f>
        <v>0.6606779036727632</v>
      </c>
      <c r="J21" s="67">
        <f>'[1]освітлення місць заг. користув.'!M20</f>
        <v>0.15061665108769087</v>
      </c>
      <c r="K21" s="67">
        <f>'[1]вентканали'!$D$50</f>
        <v>0.24369337429343602</v>
      </c>
      <c r="L21" s="67">
        <f>'[1]дератизація, дезінсекція'!$D$40</f>
        <v>0.06983706170866741</v>
      </c>
      <c r="M21" s="67"/>
      <c r="N21" s="67"/>
      <c r="O21" s="69">
        <f t="shared" si="9"/>
        <v>3.0748484471957913</v>
      </c>
      <c r="P21" s="70"/>
      <c r="Q21" s="71"/>
      <c r="R21" s="72">
        <f t="shared" si="11"/>
        <v>0.6149696894391583</v>
      </c>
      <c r="S21" s="73">
        <f t="shared" si="0"/>
        <v>3.6898181366349494</v>
      </c>
      <c r="T21" s="60"/>
      <c r="U21" s="74">
        <f t="shared" si="1"/>
        <v>0.30748484471957915</v>
      </c>
      <c r="V21" s="75">
        <f t="shared" si="2"/>
        <v>3.3823332919153706</v>
      </c>
      <c r="W21" s="76">
        <f t="shared" si="3"/>
        <v>0.6764666583830742</v>
      </c>
      <c r="X21" s="77">
        <f t="shared" si="4"/>
        <v>4.058799950298445</v>
      </c>
      <c r="Y21" s="78">
        <f t="shared" si="5"/>
        <v>0.4612272670793687</v>
      </c>
      <c r="Z21" s="61"/>
      <c r="AA21" s="75">
        <f t="shared" si="6"/>
        <v>3.53607571427516</v>
      </c>
      <c r="AB21" s="62"/>
      <c r="AC21" s="76">
        <f t="shared" si="7"/>
        <v>0.7072151428550321</v>
      </c>
      <c r="AD21" s="63"/>
      <c r="AE21" s="77">
        <f t="shared" si="8"/>
        <v>4.243290857130193</v>
      </c>
      <c r="AF21" s="60"/>
    </row>
    <row r="22" spans="1:32" ht="15.75">
      <c r="A22" s="65">
        <f t="shared" si="10"/>
        <v>10</v>
      </c>
      <c r="B22" s="66" t="s">
        <v>66</v>
      </c>
      <c r="C22" s="66" t="s">
        <v>67</v>
      </c>
      <c r="D22" s="67">
        <f>'[1]прибирання прибуд. терит.'!$D$42</f>
        <v>1.2234605292653795</v>
      </c>
      <c r="E22" s="67">
        <f>'[1]техобсл. вода'!$D$35</f>
        <v>0.48245491467999657</v>
      </c>
      <c r="F22" s="67">
        <f>'[1]техобслуж. отопление'!$D$34</f>
        <v>0.15015906768775567</v>
      </c>
      <c r="G22" s="67">
        <v>0</v>
      </c>
      <c r="H22" s="67">
        <f>'[1]техобслуг. електромереж'!N30</f>
        <v>0.08897808377196004</v>
      </c>
      <c r="I22" s="67">
        <f>'[2]вартість послуги'!$T$17</f>
        <v>0.6540774680832864</v>
      </c>
      <c r="J22" s="67">
        <f>'[1]освітлення місць заг. користув.'!N20</f>
        <v>0.1451924467633474</v>
      </c>
      <c r="K22" s="67">
        <f>'[1]вентканали'!$D$50</f>
        <v>0.24369337429343602</v>
      </c>
      <c r="L22" s="67">
        <f>'[1]дератизація, дезінсекція'!$D$40</f>
        <v>0.06983706170866741</v>
      </c>
      <c r="M22" s="67"/>
      <c r="N22" s="67"/>
      <c r="O22" s="69">
        <f t="shared" si="9"/>
        <v>3.057852946253829</v>
      </c>
      <c r="P22" s="70"/>
      <c r="Q22" s="71"/>
      <c r="R22" s="72">
        <f t="shared" si="11"/>
        <v>0.6115705892507659</v>
      </c>
      <c r="S22" s="73">
        <f t="shared" si="0"/>
        <v>3.6694235355045945</v>
      </c>
      <c r="T22" s="60"/>
      <c r="U22" s="74">
        <f t="shared" si="1"/>
        <v>0.30578529462538295</v>
      </c>
      <c r="V22" s="75">
        <f t="shared" si="2"/>
        <v>3.363638240879212</v>
      </c>
      <c r="W22" s="76">
        <f t="shared" si="3"/>
        <v>0.6727276481758424</v>
      </c>
      <c r="X22" s="77">
        <f t="shared" si="4"/>
        <v>4.0363658890550544</v>
      </c>
      <c r="Y22" s="78">
        <f t="shared" si="5"/>
        <v>0.4586779419380743</v>
      </c>
      <c r="Z22" s="61"/>
      <c r="AA22" s="75">
        <f t="shared" si="6"/>
        <v>3.5165308881919035</v>
      </c>
      <c r="AB22" s="62"/>
      <c r="AC22" s="76">
        <f t="shared" si="7"/>
        <v>0.7033061776383808</v>
      </c>
      <c r="AD22" s="63"/>
      <c r="AE22" s="77">
        <f t="shared" si="8"/>
        <v>4.219837065830284</v>
      </c>
      <c r="AF22" s="60"/>
    </row>
    <row r="23" spans="1:32" ht="15.75">
      <c r="A23" s="65">
        <f t="shared" si="10"/>
        <v>11</v>
      </c>
      <c r="B23" s="66" t="s">
        <v>68</v>
      </c>
      <c r="C23" s="66" t="s">
        <v>69</v>
      </c>
      <c r="D23" s="67">
        <f>'[1]прибирання прибуд. терит.'!$D$42</f>
        <v>1.2234605292653795</v>
      </c>
      <c r="E23" s="67">
        <f>'[1]техобсл. вода'!$D$35</f>
        <v>0.48245491467999657</v>
      </c>
      <c r="F23" s="67">
        <f>'[1]техобслуж. отопление'!$D$34</f>
        <v>0.15015906768775567</v>
      </c>
      <c r="G23" s="67">
        <v>0</v>
      </c>
      <c r="H23" s="67">
        <f>'[1]техобслуг. електромереж'!O30</f>
        <v>0.09459621877186848</v>
      </c>
      <c r="I23" s="67">
        <f>'[2]вартість послуги'!$T$18</f>
        <v>0.6340739730609197</v>
      </c>
      <c r="J23" s="67">
        <f>'[1]освітлення місць заг. користув.'!O20</f>
        <v>0.14876845598375307</v>
      </c>
      <c r="K23" s="67">
        <f>'[1]вентканали'!$D$50</f>
        <v>0.24369337429343602</v>
      </c>
      <c r="L23" s="67">
        <f>'[1]дератизація, дезінсекція'!$D$40</f>
        <v>0.06983706170866741</v>
      </c>
      <c r="M23" s="67"/>
      <c r="N23" s="67"/>
      <c r="O23" s="69">
        <f t="shared" si="9"/>
        <v>3.0470435954517763</v>
      </c>
      <c r="P23" s="70"/>
      <c r="Q23" s="71"/>
      <c r="R23" s="72">
        <f t="shared" si="11"/>
        <v>0.6094087190903553</v>
      </c>
      <c r="S23" s="73">
        <f t="shared" si="0"/>
        <v>3.6564523145421313</v>
      </c>
      <c r="T23" s="60"/>
      <c r="U23" s="74">
        <f t="shared" si="1"/>
        <v>0.30470435954517766</v>
      </c>
      <c r="V23" s="75">
        <f t="shared" si="2"/>
        <v>3.351747954996954</v>
      </c>
      <c r="W23" s="76">
        <f t="shared" si="3"/>
        <v>0.6703495909993908</v>
      </c>
      <c r="X23" s="77">
        <f t="shared" si="4"/>
        <v>4.022097545996345</v>
      </c>
      <c r="Y23" s="78">
        <f t="shared" si="5"/>
        <v>0.4570565393177664</v>
      </c>
      <c r="Z23" s="61"/>
      <c r="AA23" s="75">
        <f t="shared" si="6"/>
        <v>3.504100134769543</v>
      </c>
      <c r="AB23" s="62"/>
      <c r="AC23" s="76">
        <f t="shared" si="7"/>
        <v>0.7008200269539087</v>
      </c>
      <c r="AD23" s="63"/>
      <c r="AE23" s="77">
        <f t="shared" si="8"/>
        <v>4.204920161723452</v>
      </c>
      <c r="AF23" s="60"/>
    </row>
    <row r="24" spans="1:32" ht="15.75">
      <c r="A24" s="65">
        <f t="shared" si="10"/>
        <v>12</v>
      </c>
      <c r="B24" s="66" t="s">
        <v>70</v>
      </c>
      <c r="C24" s="66" t="s">
        <v>71</v>
      </c>
      <c r="D24" s="67">
        <f>'[1]прибирання прибуд. терит.'!$D$42</f>
        <v>1.2234605292653795</v>
      </c>
      <c r="E24" s="67">
        <f>'[1]техобсл. вода'!$D$35</f>
        <v>0.48245491467999657</v>
      </c>
      <c r="F24" s="67">
        <f>'[1]техобслуж. отопление'!$D$34</f>
        <v>0.15015906768775567</v>
      </c>
      <c r="G24" s="67">
        <v>0</v>
      </c>
      <c r="H24" s="67">
        <f>'[1]техобслуг. електромереж'!P30</f>
        <v>0.08322743146909647</v>
      </c>
      <c r="I24" s="67">
        <f>'[2]вартість послуги'!$T$19</f>
        <v>0.6548556891668474</v>
      </c>
      <c r="J24" s="67">
        <f>'[1]освітлення місць заг. користув.'!P20</f>
        <v>0.17278753419184686</v>
      </c>
      <c r="K24" s="67">
        <f>'[1]вентканали'!$D$50</f>
        <v>0.24369337429343602</v>
      </c>
      <c r="L24" s="67">
        <f>'[1]дератизація, дезінсекція'!$D$40</f>
        <v>0.06983706170866741</v>
      </c>
      <c r="M24" s="67"/>
      <c r="N24" s="67"/>
      <c r="O24" s="69">
        <f t="shared" si="9"/>
        <v>3.080475602463026</v>
      </c>
      <c r="P24" s="70"/>
      <c r="Q24" s="71"/>
      <c r="R24" s="72">
        <f t="shared" si="11"/>
        <v>0.6160951204926053</v>
      </c>
      <c r="S24" s="73">
        <f t="shared" si="0"/>
        <v>3.696570722955631</v>
      </c>
      <c r="T24" s="60"/>
      <c r="U24" s="74">
        <f t="shared" si="1"/>
        <v>0.30804756024630264</v>
      </c>
      <c r="V24" s="75">
        <f t="shared" si="2"/>
        <v>3.388523162709329</v>
      </c>
      <c r="W24" s="76">
        <f t="shared" si="3"/>
        <v>0.6777046325418659</v>
      </c>
      <c r="X24" s="77">
        <f t="shared" si="4"/>
        <v>4.066227795251194</v>
      </c>
      <c r="Y24" s="78">
        <f t="shared" si="5"/>
        <v>0.46207134036945385</v>
      </c>
      <c r="Z24" s="61"/>
      <c r="AA24" s="75">
        <f t="shared" si="6"/>
        <v>3.54254694283248</v>
      </c>
      <c r="AB24" s="62"/>
      <c r="AC24" s="76">
        <f t="shared" si="7"/>
        <v>0.708509388566496</v>
      </c>
      <c r="AD24" s="63"/>
      <c r="AE24" s="77">
        <f t="shared" si="8"/>
        <v>4.251056331398976</v>
      </c>
      <c r="AF24" s="60"/>
    </row>
    <row r="25" spans="1:32" ht="15.75">
      <c r="A25" s="65">
        <f t="shared" si="10"/>
        <v>13</v>
      </c>
      <c r="B25" s="66" t="s">
        <v>72</v>
      </c>
      <c r="C25" s="66" t="s">
        <v>73</v>
      </c>
      <c r="D25" s="67">
        <f>'[1]прибирання прибуд. терит.'!$D$42</f>
        <v>1.2234605292653795</v>
      </c>
      <c r="E25" s="67">
        <f>'[1]техобсл. вода'!$D$35</f>
        <v>0.48245491467999657</v>
      </c>
      <c r="F25" s="67">
        <f>'[1]техобслуж. отопление'!$D$34</f>
        <v>0.15015906768775567</v>
      </c>
      <c r="G25" s="67">
        <v>0</v>
      </c>
      <c r="H25" s="67">
        <f>'[1]техобслуг. електромереж'!Q30</f>
        <v>0.09292173482985</v>
      </c>
      <c r="I25" s="67">
        <f>'[2]вартість послуги'!$T$20</f>
        <v>0.6836417554385577</v>
      </c>
      <c r="J25" s="67">
        <f>'[1]освітлення місць заг. користув.'!Q20</f>
        <v>0.1722170088087653</v>
      </c>
      <c r="K25" s="67">
        <f>'[1]вентканали'!$D$50</f>
        <v>0.24369337429343602</v>
      </c>
      <c r="L25" s="67">
        <f>'[1]дератизація, дезінсекція'!$D$40</f>
        <v>0.06983706170866741</v>
      </c>
      <c r="M25" s="67"/>
      <c r="N25" s="67"/>
      <c r="O25" s="69">
        <f t="shared" si="9"/>
        <v>3.118385446712408</v>
      </c>
      <c r="P25" s="70"/>
      <c r="Q25" s="71"/>
      <c r="R25" s="72">
        <f t="shared" si="11"/>
        <v>0.6236770893424817</v>
      </c>
      <c r="S25" s="73">
        <f t="shared" si="0"/>
        <v>3.742062536054889</v>
      </c>
      <c r="T25" s="60"/>
      <c r="U25" s="74">
        <f t="shared" si="1"/>
        <v>0.31183854467124084</v>
      </c>
      <c r="V25" s="75">
        <f t="shared" si="2"/>
        <v>3.4302239913836488</v>
      </c>
      <c r="W25" s="76">
        <f t="shared" si="3"/>
        <v>0.6860447982767298</v>
      </c>
      <c r="X25" s="77">
        <f t="shared" si="4"/>
        <v>4.116268789660379</v>
      </c>
      <c r="Y25" s="78">
        <f t="shared" si="5"/>
        <v>0.46775781700686114</v>
      </c>
      <c r="Z25" s="61"/>
      <c r="AA25" s="75">
        <f t="shared" si="6"/>
        <v>3.586143263719269</v>
      </c>
      <c r="AB25" s="62"/>
      <c r="AC25" s="76">
        <f t="shared" si="7"/>
        <v>0.7172286527438538</v>
      </c>
      <c r="AD25" s="63"/>
      <c r="AE25" s="77">
        <f t="shared" si="8"/>
        <v>4.303371916463123</v>
      </c>
      <c r="AF25" s="60"/>
    </row>
    <row r="26" spans="1:32" ht="15.75">
      <c r="A26" s="65">
        <f t="shared" si="10"/>
        <v>14</v>
      </c>
      <c r="B26" s="66" t="s">
        <v>74</v>
      </c>
      <c r="C26" s="66" t="s">
        <v>75</v>
      </c>
      <c r="D26" s="67">
        <f>'[1]прибирання прибуд. терит.'!$D$42</f>
        <v>1.2234605292653795</v>
      </c>
      <c r="E26" s="67">
        <f>'[1]техобсл. вода'!$D$35</f>
        <v>0.48245491467999657</v>
      </c>
      <c r="F26" s="67">
        <f>'[1]техобслуж. отопление'!$D$34</f>
        <v>0.15015906768775567</v>
      </c>
      <c r="G26" s="67">
        <v>0</v>
      </c>
      <c r="H26" s="67">
        <f>'[1]техобслуг. електромереж'!R30</f>
        <v>0.0959520314958504</v>
      </c>
      <c r="I26" s="67">
        <f>'[2]вартість послуги'!$T$21</f>
        <v>0.6840180489465147</v>
      </c>
      <c r="J26" s="67">
        <f>'[1]освітлення місць заг. користув.'!R20</f>
        <v>0.1509006994092154</v>
      </c>
      <c r="K26" s="67">
        <f>'[1]вентканали'!$D$50</f>
        <v>0.24369337429343602</v>
      </c>
      <c r="L26" s="67">
        <f>'[1]дератизація, дезінсекція'!$D$40</f>
        <v>0.06983706170866741</v>
      </c>
      <c r="M26" s="67"/>
      <c r="N26" s="67"/>
      <c r="O26" s="69">
        <f t="shared" si="9"/>
        <v>3.100475727486816</v>
      </c>
      <c r="P26" s="70"/>
      <c r="Q26" s="71"/>
      <c r="R26" s="72">
        <f t="shared" si="11"/>
        <v>0.6200951454973632</v>
      </c>
      <c r="S26" s="73">
        <f t="shared" si="0"/>
        <v>3.720570872984179</v>
      </c>
      <c r="T26" s="60"/>
      <c r="U26" s="74">
        <f t="shared" si="1"/>
        <v>0.3100475727486816</v>
      </c>
      <c r="V26" s="75">
        <f t="shared" si="2"/>
        <v>3.4105233002354978</v>
      </c>
      <c r="W26" s="76">
        <f t="shared" si="3"/>
        <v>0.6821046600470996</v>
      </c>
      <c r="X26" s="77">
        <f t="shared" si="4"/>
        <v>4.092627960282598</v>
      </c>
      <c r="Y26" s="78">
        <f t="shared" si="5"/>
        <v>0.4650713591230224</v>
      </c>
      <c r="Z26" s="61"/>
      <c r="AA26" s="75">
        <f t="shared" si="6"/>
        <v>3.5655470866098384</v>
      </c>
      <c r="AB26" s="62"/>
      <c r="AC26" s="76">
        <f t="shared" si="7"/>
        <v>0.7131094173219678</v>
      </c>
      <c r="AD26" s="63"/>
      <c r="AE26" s="77">
        <f t="shared" si="8"/>
        <v>4.278656503931806</v>
      </c>
      <c r="AF26" s="60"/>
    </row>
    <row r="27" spans="1:32" ht="15.75">
      <c r="A27" s="65">
        <f t="shared" si="10"/>
        <v>15</v>
      </c>
      <c r="B27" s="66" t="s">
        <v>76</v>
      </c>
      <c r="C27" s="66" t="s">
        <v>77</v>
      </c>
      <c r="D27" s="67">
        <f>'[1]прибирання прибуд. терит.'!$D$42</f>
        <v>1.2234605292653795</v>
      </c>
      <c r="E27" s="67">
        <f>'[1]техобсл. вода'!$D$35</f>
        <v>0.48245491467999657</v>
      </c>
      <c r="F27" s="67">
        <f>'[1]техобслуж. отопление'!$D$34</f>
        <v>0.15015906768775567</v>
      </c>
      <c r="G27" s="67">
        <v>0</v>
      </c>
      <c r="H27" s="67">
        <f>'[1]техобслуг. електромереж'!S30</f>
        <v>0.09332666536182584</v>
      </c>
      <c r="I27" s="67">
        <f>'[2]вартість послуги'!$T$22</f>
        <v>0.667651113754093</v>
      </c>
      <c r="J27" s="67">
        <f>'[1]освітлення місць заг. користув.'!S20</f>
        <v>0.14565683287533981</v>
      </c>
      <c r="K27" s="67">
        <f>'[1]вентканали'!$D$50</f>
        <v>0.24369337429343602</v>
      </c>
      <c r="L27" s="67">
        <f>'[1]дератизація, дезінсекція'!$D$40</f>
        <v>0.06983706170866741</v>
      </c>
      <c r="M27" s="67"/>
      <c r="N27" s="67"/>
      <c r="O27" s="69">
        <f t="shared" si="9"/>
        <v>3.076239559626494</v>
      </c>
      <c r="P27" s="70"/>
      <c r="Q27" s="71"/>
      <c r="R27" s="72">
        <f t="shared" si="11"/>
        <v>0.6152479119252989</v>
      </c>
      <c r="S27" s="73">
        <f t="shared" si="0"/>
        <v>3.6914874715517927</v>
      </c>
      <c r="T27" s="60"/>
      <c r="U27" s="74">
        <f t="shared" si="1"/>
        <v>0.30762395596264946</v>
      </c>
      <c r="V27" s="75">
        <f t="shared" si="2"/>
        <v>3.3838635155891437</v>
      </c>
      <c r="W27" s="76">
        <f t="shared" si="3"/>
        <v>0.6767727031178288</v>
      </c>
      <c r="X27" s="77">
        <f t="shared" si="4"/>
        <v>4.060636218706972</v>
      </c>
      <c r="Y27" s="78">
        <f t="shared" si="5"/>
        <v>0.4614359339439741</v>
      </c>
      <c r="Z27" s="61"/>
      <c r="AA27" s="75">
        <f t="shared" si="6"/>
        <v>3.537675493570468</v>
      </c>
      <c r="AB27" s="62"/>
      <c r="AC27" s="76">
        <f t="shared" si="7"/>
        <v>0.7075350987140937</v>
      </c>
      <c r="AD27" s="63"/>
      <c r="AE27" s="77">
        <f t="shared" si="8"/>
        <v>4.245210592284562</v>
      </c>
      <c r="AF27" s="60"/>
    </row>
    <row r="28" spans="1:32" ht="15.75">
      <c r="A28" s="65">
        <f t="shared" si="10"/>
        <v>16</v>
      </c>
      <c r="B28" s="66" t="s">
        <v>78</v>
      </c>
      <c r="C28" s="66" t="s">
        <v>79</v>
      </c>
      <c r="D28" s="67">
        <f>'[1]прибирання прибуд. терит.'!$D$42</f>
        <v>1.2234605292653795</v>
      </c>
      <c r="E28" s="67">
        <f>'[1]техобсл. вода'!$D$35</f>
        <v>0.48245491467999657</v>
      </c>
      <c r="F28" s="67">
        <f>'[1]техобслуж. отопление'!$D$34</f>
        <v>0.15015906768775567</v>
      </c>
      <c r="G28" s="67">
        <v>0</v>
      </c>
      <c r="H28" s="67">
        <f>'[1]техобслуг. електромереж'!T30</f>
        <v>0.09360434730048789</v>
      </c>
      <c r="I28" s="67">
        <f>'[2]вартість послуги'!$T$23</f>
        <v>0.6852376064238372</v>
      </c>
      <c r="J28" s="67">
        <f>'[1]освітлення місць заг. користув.'!T20</f>
        <v>0.1734821323892073</v>
      </c>
      <c r="K28" s="67">
        <f>'[1]вентканали'!$D$50</f>
        <v>0.24369337429343602</v>
      </c>
      <c r="L28" s="67">
        <f>'[1]дератизація, дезінсекція'!$D$40</f>
        <v>0.06983706170866741</v>
      </c>
      <c r="M28" s="67"/>
      <c r="N28" s="67"/>
      <c r="O28" s="69">
        <f t="shared" si="9"/>
        <v>3.1219290337487675</v>
      </c>
      <c r="P28" s="70"/>
      <c r="Q28" s="71"/>
      <c r="R28" s="72">
        <f t="shared" si="11"/>
        <v>0.6243858067497535</v>
      </c>
      <c r="S28" s="73">
        <f t="shared" si="0"/>
        <v>3.746314840498521</v>
      </c>
      <c r="T28" s="60"/>
      <c r="U28" s="74">
        <f t="shared" si="1"/>
        <v>0.31219290337487676</v>
      </c>
      <c r="V28" s="75">
        <f t="shared" si="2"/>
        <v>3.434121937123644</v>
      </c>
      <c r="W28" s="76">
        <f t="shared" si="3"/>
        <v>0.6868243874247288</v>
      </c>
      <c r="X28" s="77">
        <f t="shared" si="4"/>
        <v>4.120946324548373</v>
      </c>
      <c r="Y28" s="78">
        <f t="shared" si="5"/>
        <v>0.4682893550623151</v>
      </c>
      <c r="Z28" s="61"/>
      <c r="AA28" s="75">
        <f t="shared" si="6"/>
        <v>3.5902183888110826</v>
      </c>
      <c r="AB28" s="62"/>
      <c r="AC28" s="76">
        <f t="shared" si="7"/>
        <v>0.7180436777622166</v>
      </c>
      <c r="AD28" s="63"/>
      <c r="AE28" s="77">
        <f t="shared" si="8"/>
        <v>4.308262066573299</v>
      </c>
      <c r="AF28" s="60"/>
    </row>
    <row r="29" spans="1:32" ht="15.75">
      <c r="A29" s="65">
        <f t="shared" si="10"/>
        <v>17</v>
      </c>
      <c r="B29" s="66" t="s">
        <v>80</v>
      </c>
      <c r="C29" s="66" t="s">
        <v>81</v>
      </c>
      <c r="D29" s="67">
        <f>'[1]прибирання прибуд. терит.'!$D$42</f>
        <v>1.2234605292653795</v>
      </c>
      <c r="E29" s="67">
        <f>'[1]техобсл. вода'!$D$35</f>
        <v>0.48245491467999657</v>
      </c>
      <c r="F29" s="67">
        <f>'[1]техобслуж. отопление'!$D$34</f>
        <v>0.15015906768775567</v>
      </c>
      <c r="G29" s="67">
        <v>0</v>
      </c>
      <c r="H29" s="67">
        <f>'[1]техобслуг. електромереж'!U30</f>
        <v>0.08751896970257399</v>
      </c>
      <c r="I29" s="67">
        <f>'[2]вартість послуги'!$T$24</f>
        <v>0.7329460618068366</v>
      </c>
      <c r="J29" s="67">
        <f>'[1]освітлення місць заг. користув.'!U20</f>
        <v>0.1403050697031167</v>
      </c>
      <c r="K29" s="67">
        <f>'[1]вентканали'!$D$50</f>
        <v>0.24369337429343602</v>
      </c>
      <c r="L29" s="67">
        <f>'[1]дератизація, дезінсекція'!$D$40</f>
        <v>0.06983706170866741</v>
      </c>
      <c r="M29" s="67"/>
      <c r="N29" s="67"/>
      <c r="O29" s="69">
        <f t="shared" si="9"/>
        <v>3.1303750488477626</v>
      </c>
      <c r="P29" s="70"/>
      <c r="Q29" s="71"/>
      <c r="R29" s="72">
        <f t="shared" si="11"/>
        <v>0.6260750097695525</v>
      </c>
      <c r="S29" s="73">
        <f t="shared" si="0"/>
        <v>3.756450058617315</v>
      </c>
      <c r="T29" s="60"/>
      <c r="U29" s="74">
        <f t="shared" si="1"/>
        <v>0.3130375048847763</v>
      </c>
      <c r="V29" s="75">
        <f t="shared" si="2"/>
        <v>3.443412553732539</v>
      </c>
      <c r="W29" s="76">
        <f t="shared" si="3"/>
        <v>0.6886825107465078</v>
      </c>
      <c r="X29" s="77">
        <f t="shared" si="4"/>
        <v>4.132095064479047</v>
      </c>
      <c r="Y29" s="78">
        <f t="shared" si="5"/>
        <v>0.4695562573271644</v>
      </c>
      <c r="Z29" s="61"/>
      <c r="AA29" s="75">
        <f t="shared" si="6"/>
        <v>3.599931306174927</v>
      </c>
      <c r="AB29" s="62"/>
      <c r="AC29" s="76">
        <f t="shared" si="7"/>
        <v>0.7199862612349854</v>
      </c>
      <c r="AD29" s="63"/>
      <c r="AE29" s="77">
        <f t="shared" si="8"/>
        <v>4.319917567409912</v>
      </c>
      <c r="AF29" s="60"/>
    </row>
    <row r="30" spans="1:32" ht="15.75">
      <c r="A30" s="65">
        <f t="shared" si="10"/>
        <v>18</v>
      </c>
      <c r="B30" s="66" t="s">
        <v>82</v>
      </c>
      <c r="C30" s="66" t="s">
        <v>83</v>
      </c>
      <c r="D30" s="67">
        <f>'[1]прибирання прибуд. терит.'!$D$42</f>
        <v>1.2234605292653795</v>
      </c>
      <c r="E30" s="67">
        <f>'[1]техобсл. вода'!$D$35</f>
        <v>0.48245491467999657</v>
      </c>
      <c r="F30" s="67">
        <f>'[1]техобслуж. отопление'!$D$34</f>
        <v>0.15015906768775567</v>
      </c>
      <c r="G30" s="67">
        <v>0</v>
      </c>
      <c r="H30" s="67">
        <f>'[1]техобслуг. електромереж'!V30</f>
        <v>0.09152076167363268</v>
      </c>
      <c r="I30" s="67">
        <f>'[2]вартість послуги'!$T$25</f>
        <v>0.5989989355797057</v>
      </c>
      <c r="J30" s="67">
        <f>'[1]освітлення місць заг. користув.'!V20</f>
        <v>0.1391893741373181</v>
      </c>
      <c r="K30" s="67">
        <f>'[1]вентканали'!$D$50</f>
        <v>0.24369337429343602</v>
      </c>
      <c r="L30" s="67">
        <f>'[1]дератизація, дезінсекція'!$D$40</f>
        <v>0.06983706170866741</v>
      </c>
      <c r="M30" s="67"/>
      <c r="N30" s="67"/>
      <c r="O30" s="69">
        <f t="shared" si="9"/>
        <v>2.9993140190258916</v>
      </c>
      <c r="P30" s="70"/>
      <c r="Q30" s="71"/>
      <c r="R30" s="72">
        <f t="shared" si="11"/>
        <v>0.5998628038051783</v>
      </c>
      <c r="S30" s="73">
        <f t="shared" si="0"/>
        <v>3.59917682283107</v>
      </c>
      <c r="T30" s="60"/>
      <c r="U30" s="74">
        <f t="shared" si="1"/>
        <v>0.29993140190258916</v>
      </c>
      <c r="V30" s="75">
        <f t="shared" si="2"/>
        <v>3.2992454209284805</v>
      </c>
      <c r="W30" s="76">
        <f t="shared" si="3"/>
        <v>0.6598490841856961</v>
      </c>
      <c r="X30" s="77">
        <f t="shared" si="4"/>
        <v>3.9590945051141766</v>
      </c>
      <c r="Y30" s="78">
        <f t="shared" si="5"/>
        <v>0.44989710285388373</v>
      </c>
      <c r="Z30" s="61"/>
      <c r="AA30" s="75">
        <f t="shared" si="6"/>
        <v>3.449211121879775</v>
      </c>
      <c r="AB30" s="62"/>
      <c r="AC30" s="76">
        <f t="shared" si="7"/>
        <v>0.6898422243759551</v>
      </c>
      <c r="AD30" s="63"/>
      <c r="AE30" s="77">
        <f t="shared" si="8"/>
        <v>4.13905334625573</v>
      </c>
      <c r="AF30" s="60"/>
    </row>
    <row r="31" spans="1:32" ht="15.75">
      <c r="A31" s="65">
        <f t="shared" si="10"/>
        <v>19</v>
      </c>
      <c r="B31" s="66" t="s">
        <v>84</v>
      </c>
      <c r="C31" s="66" t="s">
        <v>85</v>
      </c>
      <c r="D31" s="67">
        <f>'[1]прибирання прибуд. терит.'!$D$42</f>
        <v>1.2234605292653795</v>
      </c>
      <c r="E31" s="67">
        <f>'[1]техобсл. вода'!$D$35</f>
        <v>0.48245491467999657</v>
      </c>
      <c r="F31" s="67">
        <f>'[1]техобслуж. отопление'!$D$34</f>
        <v>0.15015906768775567</v>
      </c>
      <c r="G31" s="67">
        <v>0</v>
      </c>
      <c r="H31" s="67">
        <f>'[1]техобслуг. електромереж'!W30</f>
        <v>0.08983873992523587</v>
      </c>
      <c r="I31" s="67">
        <f>'[2]вартість послуги'!$T$26</f>
        <v>0.642259658592369</v>
      </c>
      <c r="J31" s="67">
        <f>'[1]освітлення місць заг. користув.'!W20</f>
        <v>0.16650312322949232</v>
      </c>
      <c r="K31" s="67">
        <f>'[1]вентканали'!$D$50</f>
        <v>0.24369337429343602</v>
      </c>
      <c r="L31" s="67">
        <f>'[1]дератизація, дезінсекція'!$D$40</f>
        <v>0.06983706170866741</v>
      </c>
      <c r="M31" s="67"/>
      <c r="N31" s="67"/>
      <c r="O31" s="69">
        <f t="shared" si="9"/>
        <v>3.0682064693823325</v>
      </c>
      <c r="P31" s="70"/>
      <c r="Q31" s="71"/>
      <c r="R31" s="72">
        <f t="shared" si="11"/>
        <v>0.6136412938764666</v>
      </c>
      <c r="S31" s="73">
        <f t="shared" si="0"/>
        <v>3.6818477632587987</v>
      </c>
      <c r="T31" s="60"/>
      <c r="U31" s="74">
        <f t="shared" si="1"/>
        <v>0.3068206469382333</v>
      </c>
      <c r="V31" s="75">
        <f t="shared" si="2"/>
        <v>3.375027116320566</v>
      </c>
      <c r="W31" s="76">
        <f t="shared" si="3"/>
        <v>0.6750054232641132</v>
      </c>
      <c r="X31" s="77">
        <f t="shared" si="4"/>
        <v>4.050032539584679</v>
      </c>
      <c r="Y31" s="78">
        <f t="shared" si="5"/>
        <v>0.46023097040734984</v>
      </c>
      <c r="Z31" s="61"/>
      <c r="AA31" s="75">
        <f t="shared" si="6"/>
        <v>3.5284374397896823</v>
      </c>
      <c r="AB31" s="62"/>
      <c r="AC31" s="76">
        <f t="shared" si="7"/>
        <v>0.7056874879579365</v>
      </c>
      <c r="AD31" s="63"/>
      <c r="AE31" s="77">
        <f t="shared" si="8"/>
        <v>4.234124927747619</v>
      </c>
      <c r="AF31" s="60"/>
    </row>
    <row r="32" spans="1:32" ht="15.75">
      <c r="A32" s="65">
        <f t="shared" si="10"/>
        <v>20</v>
      </c>
      <c r="B32" s="66" t="s">
        <v>86</v>
      </c>
      <c r="C32" s="66" t="s">
        <v>87</v>
      </c>
      <c r="D32" s="67">
        <f>'[1]прибирання прибуд. терит.'!$D$42</f>
        <v>1.2234605292653795</v>
      </c>
      <c r="E32" s="67">
        <f>'[1]техобсл. вода'!$D$35</f>
        <v>0.48245491467999657</v>
      </c>
      <c r="F32" s="67">
        <f>'[1]техобслуж. отопление'!$D$34</f>
        <v>0.15015906768775567</v>
      </c>
      <c r="G32" s="67">
        <v>0</v>
      </c>
      <c r="H32" s="67">
        <f>'[1]техобслуг. електромереж'!X30</f>
        <v>0.09208056213689564</v>
      </c>
      <c r="I32" s="67">
        <f>'[2]вартість послуги'!$T$27</f>
        <v>0.7940700879660438</v>
      </c>
      <c r="J32" s="67">
        <f>'[1]освітлення місць заг. користув.'!X20</f>
        <v>0.15591080943665112</v>
      </c>
      <c r="K32" s="67">
        <f>'[1]вентканали'!$D$50</f>
        <v>0.24369337429343602</v>
      </c>
      <c r="L32" s="67">
        <f>'[1]дератизація, дезінсекція'!$D$40</f>
        <v>0.06983706170866741</v>
      </c>
      <c r="M32" s="67"/>
      <c r="N32" s="67"/>
      <c r="O32" s="69">
        <f t="shared" si="9"/>
        <v>3.2116664071748255</v>
      </c>
      <c r="P32" s="70"/>
      <c r="Q32" s="71"/>
      <c r="R32" s="72">
        <f t="shared" si="11"/>
        <v>0.6423332814349652</v>
      </c>
      <c r="S32" s="73">
        <f t="shared" si="0"/>
        <v>3.8539996886097905</v>
      </c>
      <c r="T32" s="60"/>
      <c r="U32" s="74">
        <f t="shared" si="1"/>
        <v>0.3211666407174826</v>
      </c>
      <c r="V32" s="75">
        <f t="shared" si="2"/>
        <v>3.532833047892308</v>
      </c>
      <c r="W32" s="76">
        <f t="shared" si="3"/>
        <v>0.7065666095784616</v>
      </c>
      <c r="X32" s="77">
        <f t="shared" si="4"/>
        <v>4.23939965747077</v>
      </c>
      <c r="Y32" s="78">
        <f t="shared" si="5"/>
        <v>0.4817499610762238</v>
      </c>
      <c r="Z32" s="61"/>
      <c r="AA32" s="75">
        <f t="shared" si="6"/>
        <v>3.6934163682510492</v>
      </c>
      <c r="AB32" s="62"/>
      <c r="AC32" s="76">
        <f t="shared" si="7"/>
        <v>0.7386832736502099</v>
      </c>
      <c r="AD32" s="63"/>
      <c r="AE32" s="77">
        <f t="shared" si="8"/>
        <v>4.432099641901259</v>
      </c>
      <c r="AF32" s="60"/>
    </row>
    <row r="33" spans="1:32" ht="15.75">
      <c r="A33" s="65">
        <f t="shared" si="10"/>
        <v>21</v>
      </c>
      <c r="B33" s="66" t="s">
        <v>88</v>
      </c>
      <c r="C33" s="66" t="s">
        <v>89</v>
      </c>
      <c r="D33" s="67">
        <f>'[1]прибирання прибуд. терит.'!$D$42</f>
        <v>1.2234605292653795</v>
      </c>
      <c r="E33" s="67">
        <f>'[1]техобсл. вода'!$D$35</f>
        <v>0.48245491467999657</v>
      </c>
      <c r="F33" s="67">
        <f>'[1]техобслуж. отопление'!$D$34</f>
        <v>0.15015906768775567</v>
      </c>
      <c r="G33" s="67">
        <v>0</v>
      </c>
      <c r="H33" s="67">
        <f>'[1]техобслуг. електромереж'!Y30</f>
        <v>0.09406566798410351</v>
      </c>
      <c r="I33" s="67">
        <f>'[2]вартість послуги'!$T$28</f>
        <v>0.6919354156461093</v>
      </c>
      <c r="J33" s="67">
        <f>'[1]освітлення місць заг. користув.'!Y20</f>
        <v>0.15904439347597368</v>
      </c>
      <c r="K33" s="67">
        <f>'[1]вентканали'!$D$50</f>
        <v>0.24369337429343602</v>
      </c>
      <c r="L33" s="67">
        <f>'[1]дератизація, дезінсекція'!$D$40</f>
        <v>0.06983706170866741</v>
      </c>
      <c r="M33" s="67"/>
      <c r="N33" s="67"/>
      <c r="O33" s="69">
        <f t="shared" si="9"/>
        <v>3.1146504247414217</v>
      </c>
      <c r="P33" s="70"/>
      <c r="Q33" s="71"/>
      <c r="R33" s="72">
        <f t="shared" si="11"/>
        <v>0.6229300849482844</v>
      </c>
      <c r="S33" s="73">
        <f t="shared" si="0"/>
        <v>3.737580509689706</v>
      </c>
      <c r="T33" s="60"/>
      <c r="U33" s="74">
        <f t="shared" si="1"/>
        <v>0.3114650424741422</v>
      </c>
      <c r="V33" s="75">
        <f t="shared" si="2"/>
        <v>3.426115467215564</v>
      </c>
      <c r="W33" s="76">
        <f t="shared" si="3"/>
        <v>0.6852230934431128</v>
      </c>
      <c r="X33" s="77">
        <f t="shared" si="4"/>
        <v>4.111338560658677</v>
      </c>
      <c r="Y33" s="78">
        <f t="shared" si="5"/>
        <v>0.46719756371121324</v>
      </c>
      <c r="Z33" s="61"/>
      <c r="AA33" s="75">
        <f t="shared" si="6"/>
        <v>3.581847988452635</v>
      </c>
      <c r="AB33" s="62"/>
      <c r="AC33" s="76">
        <f t="shared" si="7"/>
        <v>0.7163695976905271</v>
      </c>
      <c r="AD33" s="63"/>
      <c r="AE33" s="77">
        <f t="shared" si="8"/>
        <v>4.298217586143162</v>
      </c>
      <c r="AF33" s="60"/>
    </row>
    <row r="34" spans="1:32" ht="15.75">
      <c r="A34" s="65">
        <f t="shared" si="10"/>
        <v>22</v>
      </c>
      <c r="B34" s="66" t="s">
        <v>90</v>
      </c>
      <c r="C34" s="66" t="s">
        <v>91</v>
      </c>
      <c r="D34" s="67">
        <f>'[1]прибирання прибуд. терит.'!$D$42</f>
        <v>1.2234605292653795</v>
      </c>
      <c r="E34" s="67">
        <f>'[1]техобсл. вода'!$D$35</f>
        <v>0.48245491467999657</v>
      </c>
      <c r="F34" s="67">
        <f>'[1]техобслуж. отопление'!$D$34</f>
        <v>0.15015906768775567</v>
      </c>
      <c r="G34" s="67">
        <v>0</v>
      </c>
      <c r="H34" s="67">
        <f>'[1]техобслуг. електромереж'!Z30</f>
        <v>0.09370009179635738</v>
      </c>
      <c r="I34" s="67">
        <f>'[2]вартість послуги'!$T$29</f>
        <v>0.6737732356135353</v>
      </c>
      <c r="J34" s="67">
        <f>'[1]освітлення місць заг. користув.'!Z20</f>
        <v>0.14735914567259056</v>
      </c>
      <c r="K34" s="67">
        <f>'[1]вентканали'!$D$50</f>
        <v>0.24369337429343602</v>
      </c>
      <c r="L34" s="67">
        <f>'[1]дератизація, дезінсекція'!$D$40</f>
        <v>0.06983706170866741</v>
      </c>
      <c r="M34" s="67"/>
      <c r="N34" s="67"/>
      <c r="O34" s="69">
        <f t="shared" si="9"/>
        <v>3.0844374207177188</v>
      </c>
      <c r="P34" s="70"/>
      <c r="Q34" s="71"/>
      <c r="R34" s="72">
        <f t="shared" si="11"/>
        <v>0.6168874841435438</v>
      </c>
      <c r="S34" s="73">
        <f t="shared" si="0"/>
        <v>3.7013249048612624</v>
      </c>
      <c r="T34" s="60"/>
      <c r="U34" s="74">
        <f t="shared" si="1"/>
        <v>0.3084437420717719</v>
      </c>
      <c r="V34" s="75">
        <f t="shared" si="2"/>
        <v>3.392881162789491</v>
      </c>
      <c r="W34" s="76">
        <f t="shared" si="3"/>
        <v>0.6785762325578982</v>
      </c>
      <c r="X34" s="77">
        <f t="shared" si="4"/>
        <v>4.071457395347389</v>
      </c>
      <c r="Y34" s="78">
        <f t="shared" si="5"/>
        <v>0.4626656131076578</v>
      </c>
      <c r="Z34" s="61"/>
      <c r="AA34" s="75">
        <f t="shared" si="6"/>
        <v>3.5471030338253766</v>
      </c>
      <c r="AB34" s="62"/>
      <c r="AC34" s="76">
        <f t="shared" si="7"/>
        <v>0.7094206067650753</v>
      </c>
      <c r="AD34" s="63"/>
      <c r="AE34" s="77">
        <f t="shared" si="8"/>
        <v>4.256523640590452</v>
      </c>
      <c r="AF34" s="60"/>
    </row>
    <row r="35" spans="1:32" ht="15.75">
      <c r="A35" s="65">
        <f t="shared" si="10"/>
        <v>23</v>
      </c>
      <c r="B35" s="66" t="s">
        <v>92</v>
      </c>
      <c r="C35" s="66" t="s">
        <v>93</v>
      </c>
      <c r="D35" s="67">
        <f>'[1]прибирання прибуд. терит.'!$D$42</f>
        <v>1.2234605292653795</v>
      </c>
      <c r="E35" s="67">
        <f>'[1]техобсл. вода'!$D$35</f>
        <v>0.48245491467999657</v>
      </c>
      <c r="F35" s="67">
        <f>'[1]техобслуж. отопление'!$D$34</f>
        <v>0.15015906768775567</v>
      </c>
      <c r="G35" s="67">
        <v>0</v>
      </c>
      <c r="H35" s="67">
        <f>'[1]техобслуг. електромереж'!AA30</f>
        <v>0.09423278068742523</v>
      </c>
      <c r="I35" s="67">
        <f>'[2]вартість послуги'!$T$30</f>
        <v>0.802464847730068</v>
      </c>
      <c r="J35" s="67">
        <f>'[1]освітлення місць заг. користув.'!AA20</f>
        <v>0.17464684286660082</v>
      </c>
      <c r="K35" s="67">
        <f>'[1]вентканали'!$D$50</f>
        <v>0.24369337429343602</v>
      </c>
      <c r="L35" s="67">
        <f>'[1]дератизація, дезінсекція'!$D$40</f>
        <v>0.06983706170866741</v>
      </c>
      <c r="M35" s="67"/>
      <c r="N35" s="67"/>
      <c r="O35" s="69">
        <f t="shared" si="9"/>
        <v>3.2409494189193295</v>
      </c>
      <c r="P35" s="70"/>
      <c r="Q35" s="71"/>
      <c r="R35" s="72">
        <f t="shared" si="11"/>
        <v>0.648189883783866</v>
      </c>
      <c r="S35" s="73">
        <f t="shared" si="0"/>
        <v>3.889139302703195</v>
      </c>
      <c r="T35" s="60"/>
      <c r="U35" s="74">
        <f t="shared" si="1"/>
        <v>0.324094941891933</v>
      </c>
      <c r="V35" s="75">
        <f t="shared" si="2"/>
        <v>3.5650443608112625</v>
      </c>
      <c r="W35" s="76">
        <f t="shared" si="3"/>
        <v>0.7130088721622525</v>
      </c>
      <c r="X35" s="77">
        <f t="shared" si="4"/>
        <v>4.278053232973515</v>
      </c>
      <c r="Y35" s="78">
        <f t="shared" si="5"/>
        <v>0.4861424128378994</v>
      </c>
      <c r="Z35" s="61"/>
      <c r="AA35" s="75">
        <f t="shared" si="6"/>
        <v>3.727091831757229</v>
      </c>
      <c r="AB35" s="62"/>
      <c r="AC35" s="76">
        <f t="shared" si="7"/>
        <v>0.7454183663514459</v>
      </c>
      <c r="AD35" s="63"/>
      <c r="AE35" s="77">
        <f t="shared" si="8"/>
        <v>4.472510198108675</v>
      </c>
      <c r="AF35" s="60"/>
    </row>
    <row r="36" spans="1:32" ht="15.75">
      <c r="A36" s="65">
        <f t="shared" si="10"/>
        <v>24</v>
      </c>
      <c r="B36" s="66" t="s">
        <v>94</v>
      </c>
      <c r="C36" s="66" t="s">
        <v>95</v>
      </c>
      <c r="D36" s="67">
        <f>'[1]прибирання прибуд. терит.'!$D$42</f>
        <v>1.2234605292653795</v>
      </c>
      <c r="E36" s="67">
        <f>'[1]техобсл. вода'!$D$35</f>
        <v>0.48245491467999657</v>
      </c>
      <c r="F36" s="67">
        <f>'[1]техобслуж. отопление'!$D$34</f>
        <v>0.15015906768775567</v>
      </c>
      <c r="G36" s="67">
        <v>0</v>
      </c>
      <c r="H36" s="67">
        <f>'[1]техобслуг. електромереж'!AB30</f>
        <v>0.08883956580954144</v>
      </c>
      <c r="I36" s="67">
        <f>'[2]вартість послуги'!$T$31</f>
        <v>0.7727971462019207</v>
      </c>
      <c r="J36" s="67">
        <f>'[1]освітлення місць заг. користув.'!AB20</f>
        <v>0.16703824917875462</v>
      </c>
      <c r="K36" s="67">
        <f>'[1]вентканали'!$D$50</f>
        <v>0.24369337429343602</v>
      </c>
      <c r="L36" s="67">
        <f>'[1]дератизація, дезінсекція'!$D$40</f>
        <v>0.06983706170866741</v>
      </c>
      <c r="M36" s="67"/>
      <c r="N36" s="67"/>
      <c r="O36" s="69">
        <f t="shared" si="9"/>
        <v>3.198279908825452</v>
      </c>
      <c r="P36" s="70"/>
      <c r="Q36" s="71"/>
      <c r="R36" s="72">
        <f t="shared" si="11"/>
        <v>0.6396559817650904</v>
      </c>
      <c r="S36" s="73">
        <f t="shared" si="0"/>
        <v>3.8379358905905425</v>
      </c>
      <c r="T36" s="60"/>
      <c r="U36" s="74">
        <f t="shared" si="1"/>
        <v>0.3198279908825452</v>
      </c>
      <c r="V36" s="75">
        <f t="shared" si="2"/>
        <v>3.5181078997079975</v>
      </c>
      <c r="W36" s="76">
        <f t="shared" si="3"/>
        <v>0.7036215799415996</v>
      </c>
      <c r="X36" s="77">
        <f t="shared" si="4"/>
        <v>4.221729479649597</v>
      </c>
      <c r="Y36" s="78">
        <f t="shared" si="5"/>
        <v>0.4797419863238178</v>
      </c>
      <c r="Z36" s="61"/>
      <c r="AA36" s="75">
        <f t="shared" si="6"/>
        <v>3.67802189514927</v>
      </c>
      <c r="AB36" s="62"/>
      <c r="AC36" s="76">
        <f t="shared" si="7"/>
        <v>0.7356043790298541</v>
      </c>
      <c r="AD36" s="63"/>
      <c r="AE36" s="77">
        <f t="shared" si="8"/>
        <v>4.413626274179125</v>
      </c>
      <c r="AF36" s="60"/>
    </row>
    <row r="37" spans="1:32" ht="15.75">
      <c r="A37" s="65">
        <f t="shared" si="10"/>
        <v>25</v>
      </c>
      <c r="B37" s="66" t="s">
        <v>96</v>
      </c>
      <c r="C37" s="66" t="s">
        <v>97</v>
      </c>
      <c r="D37" s="67">
        <f>'[1]прибирання прибуд. терит.'!$D$42</f>
        <v>1.2234605292653795</v>
      </c>
      <c r="E37" s="67">
        <f>'[1]техобсл. вода'!$D$35</f>
        <v>0.48245491467999657</v>
      </c>
      <c r="F37" s="67">
        <f>'[1]техобслуж. отопление'!$D$34</f>
        <v>0.15015906768775567</v>
      </c>
      <c r="G37" s="67">
        <v>0</v>
      </c>
      <c r="H37" s="67">
        <f>'[1]техобслуг. електромереж'!AC30</f>
        <v>0.08948055059218948</v>
      </c>
      <c r="I37" s="67">
        <f>'[2]вартість послуги'!$T$32</f>
        <v>0.6644558779053689</v>
      </c>
      <c r="J37" s="67">
        <f>'[1]освітлення місць заг. користув.'!AC20</f>
        <v>0.1394568539444391</v>
      </c>
      <c r="K37" s="67">
        <f>'[1]вентканали'!$D$50</f>
        <v>0.24369337429343602</v>
      </c>
      <c r="L37" s="67">
        <f>'[1]дератизація, дезінсекція'!$D$40</f>
        <v>0.06983706170866741</v>
      </c>
      <c r="M37" s="67"/>
      <c r="N37" s="67"/>
      <c r="O37" s="69">
        <f t="shared" si="9"/>
        <v>3.0629982300772327</v>
      </c>
      <c r="P37" s="70"/>
      <c r="Q37" s="71"/>
      <c r="R37" s="72">
        <f t="shared" si="11"/>
        <v>0.6125996460154466</v>
      </c>
      <c r="S37" s="73">
        <f t="shared" si="0"/>
        <v>3.675597876092679</v>
      </c>
      <c r="T37" s="60"/>
      <c r="U37" s="74">
        <f t="shared" si="1"/>
        <v>0.3062998230077233</v>
      </c>
      <c r="V37" s="75">
        <f t="shared" si="2"/>
        <v>3.369298053084956</v>
      </c>
      <c r="W37" s="76">
        <f t="shared" si="3"/>
        <v>0.6738596106169913</v>
      </c>
      <c r="X37" s="77">
        <f t="shared" si="4"/>
        <v>4.0431576637019475</v>
      </c>
      <c r="Y37" s="78">
        <f t="shared" si="5"/>
        <v>0.4594497345115849</v>
      </c>
      <c r="Z37" s="61"/>
      <c r="AA37" s="75">
        <f t="shared" si="6"/>
        <v>3.5224479645888174</v>
      </c>
      <c r="AB37" s="62"/>
      <c r="AC37" s="76">
        <f t="shared" si="7"/>
        <v>0.7044895929177635</v>
      </c>
      <c r="AD37" s="63"/>
      <c r="AE37" s="77">
        <f t="shared" si="8"/>
        <v>4.226937557506581</v>
      </c>
      <c r="AF37" s="60"/>
    </row>
    <row r="38" spans="1:32" ht="15.75">
      <c r="A38" s="65">
        <f t="shared" si="10"/>
        <v>26</v>
      </c>
      <c r="B38" s="66" t="s">
        <v>98</v>
      </c>
      <c r="C38" s="66" t="s">
        <v>99</v>
      </c>
      <c r="D38" s="67">
        <f>'[1]прибирання прибуд. терит.'!$D$42</f>
        <v>1.2234605292653795</v>
      </c>
      <c r="E38" s="67">
        <f>'[1]техобсл. вода'!$D$35</f>
        <v>0.48245491467999657</v>
      </c>
      <c r="F38" s="67">
        <f>'[1]техобслуж. отопление'!$D$34</f>
        <v>0.15015906768775567</v>
      </c>
      <c r="G38" s="67">
        <v>0</v>
      </c>
      <c r="H38" s="67">
        <f>'[1]техобслуг. електромереж'!AD30</f>
        <v>0.09251342294239832</v>
      </c>
      <c r="I38" s="67">
        <f>'[2]вартість послуги'!$T$33</f>
        <v>0.71286077337595</v>
      </c>
      <c r="J38" s="67">
        <f>'[1]освітлення місць заг. користув.'!AD20</f>
        <v>0.15641988788881506</v>
      </c>
      <c r="K38" s="67">
        <f>'[1]вентканали'!$D$50</f>
        <v>0.24369337429343602</v>
      </c>
      <c r="L38" s="67">
        <f>'[1]дератизація, дезінсекція'!$D$40</f>
        <v>0.06983706170866741</v>
      </c>
      <c r="M38" s="67"/>
      <c r="N38" s="67"/>
      <c r="O38" s="69">
        <f t="shared" si="9"/>
        <v>3.1313990318423985</v>
      </c>
      <c r="P38" s="70"/>
      <c r="Q38" s="71"/>
      <c r="R38" s="72">
        <f t="shared" si="11"/>
        <v>0.6262798063684798</v>
      </c>
      <c r="S38" s="73">
        <f t="shared" si="0"/>
        <v>3.757678838210878</v>
      </c>
      <c r="T38" s="60"/>
      <c r="U38" s="74">
        <f t="shared" si="1"/>
        <v>0.3131399031842399</v>
      </c>
      <c r="V38" s="75">
        <f t="shared" si="2"/>
        <v>3.4445389350266384</v>
      </c>
      <c r="W38" s="76">
        <f t="shared" si="3"/>
        <v>0.6889077870053277</v>
      </c>
      <c r="X38" s="77">
        <f t="shared" si="4"/>
        <v>4.133446722031966</v>
      </c>
      <c r="Y38" s="78">
        <f t="shared" si="5"/>
        <v>0.46970985477635974</v>
      </c>
      <c r="Z38" s="61"/>
      <c r="AA38" s="75">
        <f t="shared" si="6"/>
        <v>3.6011088866187584</v>
      </c>
      <c r="AB38" s="62"/>
      <c r="AC38" s="76">
        <f t="shared" si="7"/>
        <v>0.7202217773237517</v>
      </c>
      <c r="AD38" s="63"/>
      <c r="AE38" s="77">
        <f t="shared" si="8"/>
        <v>4.32133066394251</v>
      </c>
      <c r="AF38" s="60"/>
    </row>
    <row r="39" spans="1:32" ht="15.75">
      <c r="A39" s="65">
        <f t="shared" si="10"/>
        <v>27</v>
      </c>
      <c r="B39" s="66" t="s">
        <v>100</v>
      </c>
      <c r="C39" s="66" t="s">
        <v>101</v>
      </c>
      <c r="D39" s="67">
        <f>'[1]прибирання прибуд. терит.'!$D$42</f>
        <v>1.2234605292653795</v>
      </c>
      <c r="E39" s="67">
        <f>'[1]техобсл. вода'!$D$35</f>
        <v>0.48245491467999657</v>
      </c>
      <c r="F39" s="67">
        <f>'[1]техобслуж. отопление'!$D$34</f>
        <v>0.15015906768775567</v>
      </c>
      <c r="G39" s="67">
        <v>0</v>
      </c>
      <c r="H39" s="67">
        <f>'[1]техобслуг. електромереж'!AE30</f>
        <v>0.0930613831430255</v>
      </c>
      <c r="I39" s="67">
        <f>'[2]вартість послуги'!$T$34</f>
        <v>0.7119753782396753</v>
      </c>
      <c r="J39" s="67">
        <f>'[1]освітлення місць заг. користув.'!AE20</f>
        <v>0.17247582677879475</v>
      </c>
      <c r="K39" s="67">
        <f>'[1]вентканали'!$D$50</f>
        <v>0.24369337429343602</v>
      </c>
      <c r="L39" s="67">
        <f>'[1]дератизація, дезінсекція'!$D$40</f>
        <v>0.06983706170866741</v>
      </c>
      <c r="M39" s="67"/>
      <c r="N39" s="67"/>
      <c r="O39" s="69">
        <f t="shared" si="9"/>
        <v>3.1471175357967307</v>
      </c>
      <c r="P39" s="70"/>
      <c r="Q39" s="71"/>
      <c r="R39" s="72">
        <f t="shared" si="11"/>
        <v>0.6294235071593461</v>
      </c>
      <c r="S39" s="73">
        <f t="shared" si="0"/>
        <v>3.776541042956077</v>
      </c>
      <c r="T39" s="60"/>
      <c r="U39" s="74">
        <f t="shared" si="1"/>
        <v>0.31471175357967307</v>
      </c>
      <c r="V39" s="75">
        <f t="shared" si="2"/>
        <v>3.4618292893764036</v>
      </c>
      <c r="W39" s="76">
        <f t="shared" si="3"/>
        <v>0.6923658578752807</v>
      </c>
      <c r="X39" s="77">
        <f t="shared" si="4"/>
        <v>4.154195147251684</v>
      </c>
      <c r="Y39" s="78">
        <f t="shared" si="5"/>
        <v>0.4720676303695096</v>
      </c>
      <c r="Z39" s="61"/>
      <c r="AA39" s="75">
        <f t="shared" si="6"/>
        <v>3.61918516616624</v>
      </c>
      <c r="AB39" s="62"/>
      <c r="AC39" s="76">
        <f t="shared" si="7"/>
        <v>0.7238370332332481</v>
      </c>
      <c r="AD39" s="63"/>
      <c r="AE39" s="77">
        <f t="shared" si="8"/>
        <v>4.343022199399488</v>
      </c>
      <c r="AF39" s="60"/>
    </row>
    <row r="40" spans="1:32" ht="15.75">
      <c r="A40" s="65">
        <f t="shared" si="10"/>
        <v>28</v>
      </c>
      <c r="B40" s="66" t="s">
        <v>102</v>
      </c>
      <c r="C40" s="66" t="s">
        <v>103</v>
      </c>
      <c r="D40" s="67">
        <f>'[1]прибирання прибуд. терит.'!$D$42</f>
        <v>1.2234605292653795</v>
      </c>
      <c r="E40" s="67">
        <f>'[1]техобсл. вода'!$D$35</f>
        <v>0.48245491467999657</v>
      </c>
      <c r="F40" s="67">
        <f>'[1]техобслуж. отопление'!$D$34</f>
        <v>0.15015906768775567</v>
      </c>
      <c r="G40" s="67">
        <v>0</v>
      </c>
      <c r="H40" s="67">
        <f>'[1]техобслуг. електромереж'!AF30</f>
        <v>0.08378947341232751</v>
      </c>
      <c r="I40" s="67">
        <f>'[2]вартість послуги'!$T$35</f>
        <v>0.7229905170339835</v>
      </c>
      <c r="J40" s="67">
        <f>'[1]освітлення місць заг. користув.'!AF20</f>
        <v>0.1371978890287621</v>
      </c>
      <c r="K40" s="67">
        <f>'[1]вентканали'!$D$50</f>
        <v>0.24369337429343602</v>
      </c>
      <c r="L40" s="67">
        <f>'[1]дератизація, дезінсекція'!$D$40</f>
        <v>0.06983706170866741</v>
      </c>
      <c r="M40" s="67"/>
      <c r="N40" s="67"/>
      <c r="O40" s="69">
        <f t="shared" si="9"/>
        <v>3.1135828271103083</v>
      </c>
      <c r="P40" s="70"/>
      <c r="Q40" s="71"/>
      <c r="R40" s="72">
        <f t="shared" si="11"/>
        <v>0.6227165654220617</v>
      </c>
      <c r="S40" s="73">
        <f t="shared" si="0"/>
        <v>3.73629939253237</v>
      </c>
      <c r="T40" s="60"/>
      <c r="U40" s="74">
        <f t="shared" si="1"/>
        <v>0.31135828271103083</v>
      </c>
      <c r="V40" s="75">
        <f t="shared" si="2"/>
        <v>3.424941109821339</v>
      </c>
      <c r="W40" s="76">
        <f t="shared" si="3"/>
        <v>0.6849882219642679</v>
      </c>
      <c r="X40" s="77">
        <f t="shared" si="4"/>
        <v>4.109929331785607</v>
      </c>
      <c r="Y40" s="78">
        <f t="shared" si="5"/>
        <v>0.46703742406654625</v>
      </c>
      <c r="Z40" s="61"/>
      <c r="AA40" s="75">
        <f t="shared" si="6"/>
        <v>3.5806202511768546</v>
      </c>
      <c r="AB40" s="62"/>
      <c r="AC40" s="76">
        <f t="shared" si="7"/>
        <v>0.716124050235371</v>
      </c>
      <c r="AD40" s="63"/>
      <c r="AE40" s="77">
        <f t="shared" si="8"/>
        <v>4.296744301412225</v>
      </c>
      <c r="AF40" s="60"/>
    </row>
    <row r="41" spans="1:32" ht="15.75">
      <c r="A41" s="65">
        <f t="shared" si="10"/>
        <v>29</v>
      </c>
      <c r="B41" s="66" t="s">
        <v>104</v>
      </c>
      <c r="C41" s="66" t="s">
        <v>105</v>
      </c>
      <c r="D41" s="67">
        <f>'[1]прибирання прибуд. терит.'!$D$42</f>
        <v>1.2234605292653795</v>
      </c>
      <c r="E41" s="67">
        <f>'[1]техобсл. вода'!$D$35</f>
        <v>0.48245491467999657</v>
      </c>
      <c r="F41" s="67">
        <f>'[1]техобслуж. отопление'!$D$34</f>
        <v>0.15015906768775567</v>
      </c>
      <c r="G41" s="67">
        <v>0</v>
      </c>
      <c r="H41" s="67">
        <f>'[1]техобслуг. електромереж'!AG30</f>
        <v>0.09908532891424507</v>
      </c>
      <c r="I41" s="67">
        <f>'[2]вартість послуги'!$T$36</f>
        <v>0.7276710459340947</v>
      </c>
      <c r="J41" s="67">
        <f>'[1]освітлення місць заг. користув.'!AG20</f>
        <v>0.15946794187218766</v>
      </c>
      <c r="K41" s="67">
        <f>'[1]вентканали'!$D$50</f>
        <v>0.24369337429343602</v>
      </c>
      <c r="L41" s="67">
        <f>'[1]дератизація, дезінсекція'!$D$40</f>
        <v>0.06983706170866741</v>
      </c>
      <c r="M41" s="67"/>
      <c r="N41" s="67"/>
      <c r="O41" s="69">
        <f t="shared" si="9"/>
        <v>3.1558292643557624</v>
      </c>
      <c r="P41" s="70"/>
      <c r="Q41" s="71"/>
      <c r="R41" s="72">
        <f t="shared" si="11"/>
        <v>0.6311658528711526</v>
      </c>
      <c r="S41" s="73">
        <f t="shared" si="0"/>
        <v>3.7869951172269145</v>
      </c>
      <c r="T41" s="60"/>
      <c r="U41" s="74">
        <f t="shared" si="1"/>
        <v>0.3155829264355763</v>
      </c>
      <c r="V41" s="75">
        <f t="shared" si="2"/>
        <v>3.4714121907913387</v>
      </c>
      <c r="W41" s="76">
        <f t="shared" si="3"/>
        <v>0.6942824381582677</v>
      </c>
      <c r="X41" s="77">
        <f t="shared" si="4"/>
        <v>4.165694628949606</v>
      </c>
      <c r="Y41" s="78">
        <f t="shared" si="5"/>
        <v>0.4733743896533643</v>
      </c>
      <c r="Z41" s="61"/>
      <c r="AA41" s="75">
        <f t="shared" si="6"/>
        <v>3.629203654009127</v>
      </c>
      <c r="AB41" s="62"/>
      <c r="AC41" s="76">
        <f t="shared" si="7"/>
        <v>0.7258407308018254</v>
      </c>
      <c r="AD41" s="63"/>
      <c r="AE41" s="77">
        <f t="shared" si="8"/>
        <v>4.355044384810952</v>
      </c>
      <c r="AF41" s="60"/>
    </row>
    <row r="42" spans="1:32" ht="15.75">
      <c r="A42" s="65">
        <f t="shared" si="10"/>
        <v>30</v>
      </c>
      <c r="B42" s="66" t="s">
        <v>106</v>
      </c>
      <c r="C42" s="66" t="s">
        <v>107</v>
      </c>
      <c r="D42" s="67">
        <f>'[1]прибирання прибуд. терит.'!$D$42</f>
        <v>1.2234605292653795</v>
      </c>
      <c r="E42" s="67">
        <f>'[1]техобсл. вода'!$D$35</f>
        <v>0.48245491467999657</v>
      </c>
      <c r="F42" s="67">
        <f>'[1]техобслуж. отопление'!$D$34</f>
        <v>0.15015906768775567</v>
      </c>
      <c r="G42" s="67">
        <v>0</v>
      </c>
      <c r="H42" s="67">
        <f>'[1]техобслуг. електромереж'!AH30</f>
        <v>0.09528027714125084</v>
      </c>
      <c r="I42" s="67">
        <f>'[2]вартість послуги'!$T$37</f>
        <v>0.6881410964261756</v>
      </c>
      <c r="J42" s="67">
        <f>'[1]освітлення місць заг. користув.'!AH20</f>
        <v>0.1498442527622818</v>
      </c>
      <c r="K42" s="67">
        <f>'[1]вентканали'!$D$50</f>
        <v>0.24369337429343602</v>
      </c>
      <c r="L42" s="67">
        <f>'[1]дератизація, дезінсекція'!$D$40</f>
        <v>0.06983706170866741</v>
      </c>
      <c r="M42" s="67"/>
      <c r="N42" s="67"/>
      <c r="O42" s="69">
        <f t="shared" si="9"/>
        <v>3.1028705739649434</v>
      </c>
      <c r="P42" s="70"/>
      <c r="Q42" s="71"/>
      <c r="R42" s="72">
        <f>O42*0.2</f>
        <v>0.6205741147929887</v>
      </c>
      <c r="S42" s="73">
        <f t="shared" si="0"/>
        <v>3.7234446887579318</v>
      </c>
      <c r="T42" s="60"/>
      <c r="U42" s="74">
        <f t="shared" si="1"/>
        <v>0.31028705739649437</v>
      </c>
      <c r="V42" s="75">
        <f t="shared" si="2"/>
        <v>3.413157631361438</v>
      </c>
      <c r="W42" s="76">
        <f t="shared" si="3"/>
        <v>0.6826315262722876</v>
      </c>
      <c r="X42" s="77">
        <f t="shared" si="4"/>
        <v>4.0957891576337255</v>
      </c>
      <c r="Y42" s="78">
        <f t="shared" si="5"/>
        <v>0.46543058609474147</v>
      </c>
      <c r="Z42" s="61"/>
      <c r="AA42" s="75">
        <f t="shared" si="6"/>
        <v>3.568301160059685</v>
      </c>
      <c r="AB42" s="62"/>
      <c r="AC42" s="76">
        <f t="shared" si="7"/>
        <v>0.7136602320119371</v>
      </c>
      <c r="AD42" s="63"/>
      <c r="AE42" s="77">
        <f t="shared" si="8"/>
        <v>4.281961392071622</v>
      </c>
      <c r="AF42" s="60"/>
    </row>
    <row r="43" spans="1:32" ht="8.25" customHeight="1">
      <c r="A43" s="79"/>
      <c r="B43" s="80"/>
      <c r="C43" s="81"/>
      <c r="D43" s="81"/>
      <c r="E43" s="81"/>
      <c r="F43" s="81"/>
      <c r="G43" s="81"/>
      <c r="H43" s="82"/>
      <c r="I43" s="82"/>
      <c r="J43" s="82"/>
      <c r="K43" s="82"/>
      <c r="L43" s="82"/>
      <c r="M43" s="82"/>
      <c r="N43" s="82"/>
      <c r="O43" s="83"/>
      <c r="P43" s="83"/>
      <c r="Q43" s="84"/>
      <c r="R43" s="83"/>
      <c r="S43" s="73"/>
      <c r="T43" s="60"/>
      <c r="U43" s="74"/>
      <c r="V43" s="75"/>
      <c r="W43" s="76"/>
      <c r="X43" s="77"/>
      <c r="Y43" s="78"/>
      <c r="Z43" s="61"/>
      <c r="AA43" s="75"/>
      <c r="AB43" s="62"/>
      <c r="AC43" s="76"/>
      <c r="AD43" s="63"/>
      <c r="AE43" s="77"/>
      <c r="AF43" s="60"/>
    </row>
    <row r="44" spans="1:32" ht="15.75">
      <c r="A44" s="85"/>
      <c r="B44" s="54" t="s">
        <v>108</v>
      </c>
      <c r="C44" s="54" t="s">
        <v>55</v>
      </c>
      <c r="D44" s="86"/>
      <c r="E44" s="86"/>
      <c r="F44" s="86"/>
      <c r="G44" s="86"/>
      <c r="H44" s="87"/>
      <c r="I44" s="87"/>
      <c r="J44" s="87"/>
      <c r="K44" s="87"/>
      <c r="L44" s="87"/>
      <c r="M44" s="87"/>
      <c r="N44" s="87"/>
      <c r="O44" s="88"/>
      <c r="P44" s="88"/>
      <c r="Q44" s="89"/>
      <c r="R44" s="90"/>
      <c r="S44" s="73"/>
      <c r="T44" s="60"/>
      <c r="U44" s="74"/>
      <c r="V44" s="75"/>
      <c r="W44" s="76"/>
      <c r="X44" s="77"/>
      <c r="Y44" s="78"/>
      <c r="Z44" s="61"/>
      <c r="AA44" s="75"/>
      <c r="AB44" s="62"/>
      <c r="AC44" s="76"/>
      <c r="AD44" s="63"/>
      <c r="AE44" s="77"/>
      <c r="AF44" s="60"/>
    </row>
    <row r="45" spans="1:32" ht="15.75">
      <c r="A45" s="65">
        <v>31</v>
      </c>
      <c r="B45" s="66" t="s">
        <v>109</v>
      </c>
      <c r="C45" s="66" t="s">
        <v>110</v>
      </c>
      <c r="D45" s="67">
        <f>'[1]прибирання прибуд. терит.'!$D$42</f>
        <v>1.2234605292653795</v>
      </c>
      <c r="E45" s="67">
        <f>'[1]техобсл. вода'!$D$35</f>
        <v>0.48245491467999657</v>
      </c>
      <c r="F45" s="67">
        <f>'[1]техобслуж. отопление'!$D$34</f>
        <v>0.15015906768775567</v>
      </c>
      <c r="G45" s="67">
        <v>0</v>
      </c>
      <c r="H45" s="67">
        <f>'[1]техобслуг. електромереж'!AI30</f>
        <v>0.09382575554716212</v>
      </c>
      <c r="I45" s="67">
        <f>'[2]вартість послуги'!$T$40</f>
        <v>0.808436437113334</v>
      </c>
      <c r="J45" s="67">
        <f>'[1]освітлення місць заг. користув.'!AI20</f>
        <v>0.17389248058209938</v>
      </c>
      <c r="K45" s="67">
        <f>'[1]вентканали'!$D$50</f>
        <v>0.24369337429343602</v>
      </c>
      <c r="L45" s="67">
        <f>'[1]дератизація, дезінсекція'!$D$40</f>
        <v>0.06983706170866741</v>
      </c>
      <c r="M45" s="67"/>
      <c r="N45" s="67"/>
      <c r="O45" s="69">
        <f>SUM(D45:N45)</f>
        <v>3.245759620877831</v>
      </c>
      <c r="P45" s="70"/>
      <c r="Q45" s="71"/>
      <c r="R45" s="72">
        <f>O45*0.2</f>
        <v>0.6491519241755662</v>
      </c>
      <c r="S45" s="73">
        <f t="shared" si="0"/>
        <v>3.894911545053397</v>
      </c>
      <c r="T45" s="60"/>
      <c r="U45" s="74">
        <f t="shared" si="1"/>
        <v>0.3245759620877831</v>
      </c>
      <c r="V45" s="75">
        <f t="shared" si="2"/>
        <v>3.570335582965614</v>
      </c>
      <c r="W45" s="76">
        <f t="shared" si="3"/>
        <v>0.7140671165931228</v>
      </c>
      <c r="X45" s="77">
        <f t="shared" si="4"/>
        <v>4.284402699558737</v>
      </c>
      <c r="Y45" s="78">
        <f t="shared" si="5"/>
        <v>0.48686394313167464</v>
      </c>
      <c r="Z45" s="61"/>
      <c r="AA45" s="75">
        <f t="shared" si="6"/>
        <v>3.7326235640095056</v>
      </c>
      <c r="AB45" s="62"/>
      <c r="AC45" s="76">
        <f t="shared" si="7"/>
        <v>0.7465247128019011</v>
      </c>
      <c r="AD45" s="63"/>
      <c r="AE45" s="77">
        <f t="shared" si="8"/>
        <v>4.479148276811407</v>
      </c>
      <c r="AF45" s="60"/>
    </row>
    <row r="46" spans="1:32" ht="15.75">
      <c r="A46" s="65">
        <f>A45+1</f>
        <v>32</v>
      </c>
      <c r="B46" s="66" t="s">
        <v>111</v>
      </c>
      <c r="C46" s="66" t="s">
        <v>112</v>
      </c>
      <c r="D46" s="67">
        <f>'[1]прибирання прибуд. терит.'!$D$42</f>
        <v>1.2234605292653795</v>
      </c>
      <c r="E46" s="67">
        <f>'[1]техобсл. вода'!$D$35</f>
        <v>0.48245491467999657</v>
      </c>
      <c r="F46" s="67">
        <f>'[1]техобслуж. отопление'!$D$34</f>
        <v>0.15015906768775567</v>
      </c>
      <c r="G46" s="67">
        <v>0</v>
      </c>
      <c r="H46" s="67">
        <f>'[1]техобслуг. електромереж'!AJ30</f>
        <v>0.09295518693210432</v>
      </c>
      <c r="I46" s="67">
        <f>'[2]вартість послуги'!$T$41</f>
        <v>0.7282489286313546</v>
      </c>
      <c r="J46" s="67">
        <f>'[1]освітлення місць заг. користув.'!AJ20</f>
        <v>0.17227900744664215</v>
      </c>
      <c r="K46" s="67">
        <f>'[1]вентканали'!$D$50</f>
        <v>0.24369337429343602</v>
      </c>
      <c r="L46" s="67">
        <f>'[1]дератизація, дезінсекція'!$D$40</f>
        <v>0.06983706170866741</v>
      </c>
      <c r="M46" s="67"/>
      <c r="N46" s="67"/>
      <c r="O46" s="69">
        <f>SUM(D46:N46)</f>
        <v>3.1630880706453364</v>
      </c>
      <c r="P46" s="70"/>
      <c r="Q46" s="71"/>
      <c r="R46" s="72">
        <f>O46*0.2</f>
        <v>0.6326176141290674</v>
      </c>
      <c r="S46" s="73">
        <f t="shared" si="0"/>
        <v>3.7957056847744033</v>
      </c>
      <c r="T46" s="60"/>
      <c r="U46" s="74">
        <f t="shared" si="1"/>
        <v>0.3163088070645337</v>
      </c>
      <c r="V46" s="75">
        <f t="shared" si="2"/>
        <v>3.47939687770987</v>
      </c>
      <c r="W46" s="76">
        <f t="shared" si="3"/>
        <v>0.6958793755419741</v>
      </c>
      <c r="X46" s="77">
        <f t="shared" si="4"/>
        <v>4.175276253251845</v>
      </c>
      <c r="Y46" s="78">
        <f t="shared" si="5"/>
        <v>0.4744632105968004</v>
      </c>
      <c r="Z46" s="61"/>
      <c r="AA46" s="75">
        <f t="shared" si="6"/>
        <v>3.637551281242137</v>
      </c>
      <c r="AB46" s="62"/>
      <c r="AC46" s="76">
        <f t="shared" si="7"/>
        <v>0.7275102562484275</v>
      </c>
      <c r="AD46" s="63"/>
      <c r="AE46" s="77">
        <f t="shared" si="8"/>
        <v>4.365061537490565</v>
      </c>
      <c r="AF46" s="60"/>
    </row>
    <row r="47" spans="1:32" ht="8.25" customHeight="1">
      <c r="A47" s="91"/>
      <c r="B47" s="80"/>
      <c r="C47" s="80"/>
      <c r="D47" s="80"/>
      <c r="E47" s="80"/>
      <c r="F47" s="80"/>
      <c r="G47" s="80"/>
      <c r="H47" s="82"/>
      <c r="I47" s="82"/>
      <c r="J47" s="82"/>
      <c r="K47" s="82"/>
      <c r="L47" s="82"/>
      <c r="M47" s="82"/>
      <c r="N47" s="82"/>
      <c r="O47" s="83"/>
      <c r="P47" s="83"/>
      <c r="Q47" s="84"/>
      <c r="R47" s="83"/>
      <c r="S47" s="73"/>
      <c r="T47" s="60"/>
      <c r="U47" s="74"/>
      <c r="V47" s="75"/>
      <c r="W47" s="76"/>
      <c r="X47" s="77"/>
      <c r="Y47" s="78"/>
      <c r="Z47" s="61"/>
      <c r="AA47" s="75"/>
      <c r="AB47" s="62"/>
      <c r="AC47" s="76"/>
      <c r="AD47" s="63"/>
      <c r="AE47" s="77"/>
      <c r="AF47" s="60"/>
    </row>
    <row r="48" spans="1:32" ht="15.75">
      <c r="A48" s="85"/>
      <c r="B48" s="54" t="s">
        <v>113</v>
      </c>
      <c r="C48" s="54" t="s">
        <v>55</v>
      </c>
      <c r="D48" s="86"/>
      <c r="E48" s="86"/>
      <c r="F48" s="86"/>
      <c r="G48" s="86"/>
      <c r="H48" s="87"/>
      <c r="I48" s="87"/>
      <c r="J48" s="87"/>
      <c r="K48" s="87"/>
      <c r="L48" s="87"/>
      <c r="M48" s="87"/>
      <c r="N48" s="87"/>
      <c r="O48" s="88"/>
      <c r="P48" s="88"/>
      <c r="Q48" s="89"/>
      <c r="R48" s="90"/>
      <c r="S48" s="73"/>
      <c r="T48" s="60"/>
      <c r="U48" s="74"/>
      <c r="V48" s="75"/>
      <c r="W48" s="76"/>
      <c r="X48" s="77"/>
      <c r="Y48" s="78"/>
      <c r="Z48" s="61"/>
      <c r="AA48" s="75"/>
      <c r="AB48" s="62"/>
      <c r="AC48" s="76"/>
      <c r="AD48" s="63"/>
      <c r="AE48" s="77"/>
      <c r="AF48" s="60"/>
    </row>
    <row r="49" spans="1:32" ht="15.75">
      <c r="A49" s="65">
        <v>33</v>
      </c>
      <c r="B49" s="66" t="s">
        <v>114</v>
      </c>
      <c r="C49" s="66" t="s">
        <v>115</v>
      </c>
      <c r="D49" s="67">
        <f>'[1]прибирання прибуд. терит.'!$D$42</f>
        <v>1.2234605292653795</v>
      </c>
      <c r="E49" s="67">
        <f>'[1]техобсл. вода'!$D$35</f>
        <v>0.48245491467999657</v>
      </c>
      <c r="F49" s="67">
        <f>'[1]техобслуж. отопление'!$D$34</f>
        <v>0.15015906768775567</v>
      </c>
      <c r="G49" s="67">
        <v>0</v>
      </c>
      <c r="H49" s="67">
        <f>'[1]техобслуг. електромереж'!AK30</f>
        <v>0.12736914933973997</v>
      </c>
      <c r="I49" s="67">
        <f>'[2]вартість послуги'!$T$44</f>
        <v>0.7532002801816483</v>
      </c>
      <c r="J49" s="67">
        <f>'[1]освітлення місць заг. користув.'!AK20</f>
        <v>0.07160983292687897</v>
      </c>
      <c r="K49" s="67">
        <f>'[1]вентканали'!$D$50</f>
        <v>0.24369337429343602</v>
      </c>
      <c r="L49" s="67">
        <f>'[1]дератизація, дезінсекція'!$D$40</f>
        <v>0.06983706170866741</v>
      </c>
      <c r="M49" s="67"/>
      <c r="N49" s="67"/>
      <c r="O49" s="69">
        <f aca="true" t="shared" si="12" ref="O49:O62">SUM(D49:N49)</f>
        <v>3.1217842100835025</v>
      </c>
      <c r="P49" s="70"/>
      <c r="Q49" s="71"/>
      <c r="R49" s="72">
        <f aca="true" t="shared" si="13" ref="R49:R62">O49*0.2</f>
        <v>0.6243568420167005</v>
      </c>
      <c r="S49" s="73">
        <f t="shared" si="0"/>
        <v>3.746141052100203</v>
      </c>
      <c r="T49" s="60"/>
      <c r="U49" s="74">
        <f t="shared" si="1"/>
        <v>0.31217842100835025</v>
      </c>
      <c r="V49" s="75">
        <f t="shared" si="2"/>
        <v>3.4339626310918527</v>
      </c>
      <c r="W49" s="76">
        <f t="shared" si="3"/>
        <v>0.6867925262183706</v>
      </c>
      <c r="X49" s="77">
        <f t="shared" si="4"/>
        <v>4.1207551573102235</v>
      </c>
      <c r="Y49" s="78">
        <f t="shared" si="5"/>
        <v>0.4682676315125254</v>
      </c>
      <c r="Z49" s="61"/>
      <c r="AA49" s="75">
        <f t="shared" si="6"/>
        <v>3.590051841596028</v>
      </c>
      <c r="AB49" s="62"/>
      <c r="AC49" s="76">
        <f t="shared" si="7"/>
        <v>0.7180103683192056</v>
      </c>
      <c r="AD49" s="63"/>
      <c r="AE49" s="77">
        <f t="shared" si="8"/>
        <v>4.308062209915233</v>
      </c>
      <c r="AF49" s="60"/>
    </row>
    <row r="50" spans="1:32" ht="15.75">
      <c r="A50" s="65">
        <f aca="true" t="shared" si="14" ref="A50:A62">A49+1</f>
        <v>34</v>
      </c>
      <c r="B50" s="66" t="s">
        <v>116</v>
      </c>
      <c r="C50" s="66" t="s">
        <v>117</v>
      </c>
      <c r="D50" s="67">
        <f>'[1]прибирання прибуд. терит.'!$D$42</f>
        <v>1.2234605292653795</v>
      </c>
      <c r="E50" s="67">
        <f>'[1]техобсл. вода'!$D$35</f>
        <v>0.48245491467999657</v>
      </c>
      <c r="F50" s="67">
        <f>'[1]техобслуж. отопление'!$D$34</f>
        <v>0.15015906768775567</v>
      </c>
      <c r="G50" s="67">
        <v>0</v>
      </c>
      <c r="H50" s="67">
        <f>'[1]техобслуг. електромереж'!AL30</f>
        <v>0.10495895380476443</v>
      </c>
      <c r="I50" s="67">
        <f>'[2]вартість послуги'!$T$45</f>
        <v>0.6791375691124386</v>
      </c>
      <c r="J50" s="67">
        <f>'[1]освітлення місць заг. користув.'!AL20</f>
        <v>0.09893522831245381</v>
      </c>
      <c r="K50" s="67">
        <f>'[1]вентканали'!$D$50</f>
        <v>0.24369337429343602</v>
      </c>
      <c r="L50" s="67">
        <f>'[1]дератизація, дезінсекція'!$D$40</f>
        <v>0.06983706170866741</v>
      </c>
      <c r="M50" s="67"/>
      <c r="N50" s="67"/>
      <c r="O50" s="69">
        <f t="shared" si="12"/>
        <v>3.052636698864892</v>
      </c>
      <c r="P50" s="70"/>
      <c r="Q50" s="71"/>
      <c r="R50" s="72">
        <f t="shared" si="13"/>
        <v>0.6105273397729785</v>
      </c>
      <c r="S50" s="73">
        <f t="shared" si="0"/>
        <v>3.66316403863787</v>
      </c>
      <c r="T50" s="60"/>
      <c r="U50" s="74">
        <f t="shared" si="1"/>
        <v>0.30526366988648923</v>
      </c>
      <c r="V50" s="75">
        <f t="shared" si="2"/>
        <v>3.3579003687513813</v>
      </c>
      <c r="W50" s="76">
        <f t="shared" si="3"/>
        <v>0.6715800737502763</v>
      </c>
      <c r="X50" s="77">
        <f t="shared" si="4"/>
        <v>4.029480442501658</v>
      </c>
      <c r="Y50" s="78">
        <f t="shared" si="5"/>
        <v>0.45789550482973373</v>
      </c>
      <c r="Z50" s="61"/>
      <c r="AA50" s="75">
        <f t="shared" si="6"/>
        <v>3.5105322036946256</v>
      </c>
      <c r="AB50" s="62"/>
      <c r="AC50" s="76">
        <f t="shared" si="7"/>
        <v>0.7021064407389251</v>
      </c>
      <c r="AD50" s="63"/>
      <c r="AE50" s="77">
        <f t="shared" si="8"/>
        <v>4.212638644433551</v>
      </c>
      <c r="AF50" s="60"/>
    </row>
    <row r="51" spans="1:32" ht="15.75">
      <c r="A51" s="65">
        <f t="shared" si="14"/>
        <v>35</v>
      </c>
      <c r="B51" s="66" t="s">
        <v>118</v>
      </c>
      <c r="C51" s="66" t="s">
        <v>119</v>
      </c>
      <c r="D51" s="67">
        <f>'[1]прибирання прибуд. терит.'!$D$42</f>
        <v>1.2234605292653795</v>
      </c>
      <c r="E51" s="67">
        <f>'[1]техобсл. вода'!$D$35</f>
        <v>0.48245491467999657</v>
      </c>
      <c r="F51" s="67">
        <f>'[1]техобслуж. отопление'!$D$34</f>
        <v>0.15015906768775567</v>
      </c>
      <c r="G51" s="67">
        <v>0</v>
      </c>
      <c r="H51" s="67">
        <f>'[1]техобслуг. електромереж'!AM30</f>
        <v>0.12077914772867973</v>
      </c>
      <c r="I51" s="67">
        <f>'[2]вартість послуги'!$T$46</f>
        <v>0.7197476590554683</v>
      </c>
      <c r="J51" s="67">
        <f>'[1]освітлення місць заг. користув.'!AM20</f>
        <v>0.0819201335733214</v>
      </c>
      <c r="K51" s="67">
        <f>'[1]вентканали'!$D$50</f>
        <v>0.24369337429343602</v>
      </c>
      <c r="L51" s="67">
        <f>'[1]дератизація, дезінсекція'!$D$40</f>
        <v>0.06983706170866741</v>
      </c>
      <c r="M51" s="67"/>
      <c r="N51" s="67"/>
      <c r="O51" s="69">
        <f t="shared" si="12"/>
        <v>3.092051887992705</v>
      </c>
      <c r="P51" s="70"/>
      <c r="Q51" s="71"/>
      <c r="R51" s="72">
        <f t="shared" si="13"/>
        <v>0.618410377598541</v>
      </c>
      <c r="S51" s="73">
        <f t="shared" si="0"/>
        <v>3.7104622655912456</v>
      </c>
      <c r="T51" s="60"/>
      <c r="U51" s="74">
        <f t="shared" si="1"/>
        <v>0.3092051887992705</v>
      </c>
      <c r="V51" s="75">
        <f t="shared" si="2"/>
        <v>3.401257076791975</v>
      </c>
      <c r="W51" s="76">
        <f t="shared" si="3"/>
        <v>0.6802514153583951</v>
      </c>
      <c r="X51" s="77">
        <f t="shared" si="4"/>
        <v>4.081508492150371</v>
      </c>
      <c r="Y51" s="78">
        <f t="shared" si="5"/>
        <v>0.4638077831989057</v>
      </c>
      <c r="Z51" s="61"/>
      <c r="AA51" s="75">
        <f t="shared" si="6"/>
        <v>3.5558596711916106</v>
      </c>
      <c r="AB51" s="62"/>
      <c r="AC51" s="76">
        <f t="shared" si="7"/>
        <v>0.7111719342383221</v>
      </c>
      <c r="AD51" s="63"/>
      <c r="AE51" s="77">
        <f t="shared" si="8"/>
        <v>4.267031605429933</v>
      </c>
      <c r="AF51" s="60"/>
    </row>
    <row r="52" spans="1:32" ht="15.75">
      <c r="A52" s="65">
        <f t="shared" si="14"/>
        <v>36</v>
      </c>
      <c r="B52" s="66" t="s">
        <v>120</v>
      </c>
      <c r="C52" s="66" t="s">
        <v>121</v>
      </c>
      <c r="D52" s="67">
        <f>'[1]прибирання прибуд. терит.'!$D$42</f>
        <v>1.2234605292653795</v>
      </c>
      <c r="E52" s="67">
        <f>'[1]техобсл. вода'!$D$35</f>
        <v>0.48245491467999657</v>
      </c>
      <c r="F52" s="67">
        <f>'[1]техобслуж. отопление'!$D$34</f>
        <v>0.15015906768775567</v>
      </c>
      <c r="G52" s="67">
        <v>0</v>
      </c>
      <c r="H52" s="67">
        <f>'[1]техобслуг. електромереж'!AN30</f>
        <v>0.11313329324483648</v>
      </c>
      <c r="I52" s="67">
        <f>'[2]вартість послуги'!$T$47</f>
        <v>0.688630673246031</v>
      </c>
      <c r="J52" s="67">
        <f>'[1]освітлення місць заг. користув.'!AN20</f>
        <v>0.06866148137601892</v>
      </c>
      <c r="K52" s="67">
        <f>'[1]вентканали'!$D$50</f>
        <v>0.24369337429343602</v>
      </c>
      <c r="L52" s="67">
        <f>'[1]дератизація, дезінсекція'!$D$40</f>
        <v>0.06983706170866741</v>
      </c>
      <c r="M52" s="67"/>
      <c r="N52" s="67"/>
      <c r="O52" s="69">
        <f t="shared" si="12"/>
        <v>3.040030395502122</v>
      </c>
      <c r="P52" s="70"/>
      <c r="Q52" s="71"/>
      <c r="R52" s="72">
        <f t="shared" si="13"/>
        <v>0.6080060791004245</v>
      </c>
      <c r="S52" s="73">
        <f t="shared" si="0"/>
        <v>3.648036474602546</v>
      </c>
      <c r="T52" s="60"/>
      <c r="U52" s="74">
        <f t="shared" si="1"/>
        <v>0.30400303955021224</v>
      </c>
      <c r="V52" s="75">
        <f t="shared" si="2"/>
        <v>3.344033435052334</v>
      </c>
      <c r="W52" s="76">
        <f t="shared" si="3"/>
        <v>0.6688066870104669</v>
      </c>
      <c r="X52" s="77">
        <f t="shared" si="4"/>
        <v>4.012840122062801</v>
      </c>
      <c r="Y52" s="78">
        <f t="shared" si="5"/>
        <v>0.45600455932531825</v>
      </c>
      <c r="Z52" s="61"/>
      <c r="AA52" s="75">
        <f t="shared" si="6"/>
        <v>3.49603495482744</v>
      </c>
      <c r="AB52" s="62"/>
      <c r="AC52" s="76">
        <f t="shared" si="7"/>
        <v>0.6992069909654881</v>
      </c>
      <c r="AD52" s="63"/>
      <c r="AE52" s="77">
        <f t="shared" si="8"/>
        <v>4.195241945792928</v>
      </c>
      <c r="AF52" s="60"/>
    </row>
    <row r="53" spans="1:32" ht="15.75">
      <c r="A53" s="65">
        <f t="shared" si="14"/>
        <v>37</v>
      </c>
      <c r="B53" s="66" t="s">
        <v>122</v>
      </c>
      <c r="C53" s="66" t="s">
        <v>123</v>
      </c>
      <c r="D53" s="67">
        <f>'[1]прибирання прибуд. терит.'!$D$42</f>
        <v>1.2234605292653795</v>
      </c>
      <c r="E53" s="67">
        <f>'[1]техобсл. вода'!$D$35</f>
        <v>0.48245491467999657</v>
      </c>
      <c r="F53" s="67">
        <f>'[1]техобслуж. отопление'!$D$34</f>
        <v>0.15015906768775567</v>
      </c>
      <c r="G53" s="67">
        <v>0</v>
      </c>
      <c r="H53" s="67">
        <f>'[1]техобслуг. електромереж'!AO30</f>
        <v>0.12281512603140898</v>
      </c>
      <c r="I53" s="67">
        <f>'[2]вартість послуги'!$T$48</f>
        <v>0.6634708281753054</v>
      </c>
      <c r="J53" s="67">
        <f>'[1]освітлення місць заг. користув.'!AO20</f>
        <v>0.0816988711573095</v>
      </c>
      <c r="K53" s="67">
        <f>'[1]вентканали'!$D$50</f>
        <v>0.24369337429343602</v>
      </c>
      <c r="L53" s="67">
        <f>'[1]дератизація, дезінсекція'!$D$40</f>
        <v>0.06983706170866741</v>
      </c>
      <c r="M53" s="67"/>
      <c r="N53" s="67"/>
      <c r="O53" s="69">
        <f t="shared" si="12"/>
        <v>3.0375897729992594</v>
      </c>
      <c r="P53" s="70"/>
      <c r="Q53" s="71"/>
      <c r="R53" s="72">
        <f t="shared" si="13"/>
        <v>0.6075179545998519</v>
      </c>
      <c r="S53" s="73">
        <f t="shared" si="0"/>
        <v>3.645107727599111</v>
      </c>
      <c r="T53" s="60"/>
      <c r="U53" s="74">
        <f t="shared" si="1"/>
        <v>0.30375897729992596</v>
      </c>
      <c r="V53" s="75">
        <f t="shared" si="2"/>
        <v>3.3413487502991854</v>
      </c>
      <c r="W53" s="76">
        <f t="shared" si="3"/>
        <v>0.6682697500598371</v>
      </c>
      <c r="X53" s="77">
        <f t="shared" si="4"/>
        <v>4.009618500359022</v>
      </c>
      <c r="Y53" s="78">
        <f t="shared" si="5"/>
        <v>0.4556384659498889</v>
      </c>
      <c r="Z53" s="61"/>
      <c r="AA53" s="75">
        <f t="shared" si="6"/>
        <v>3.4932282389491482</v>
      </c>
      <c r="AB53" s="62"/>
      <c r="AC53" s="76">
        <f t="shared" si="7"/>
        <v>0.6986456477898297</v>
      </c>
      <c r="AD53" s="63"/>
      <c r="AE53" s="77">
        <f t="shared" si="8"/>
        <v>4.191873886738978</v>
      </c>
      <c r="AF53" s="60"/>
    </row>
    <row r="54" spans="1:32" ht="15.75">
      <c r="A54" s="65">
        <f t="shared" si="14"/>
        <v>38</v>
      </c>
      <c r="B54" s="66" t="s">
        <v>124</v>
      </c>
      <c r="C54" s="66" t="s">
        <v>125</v>
      </c>
      <c r="D54" s="67">
        <f>'[1]прибирання прибуд. терит.'!$D$42</f>
        <v>1.2234605292653795</v>
      </c>
      <c r="E54" s="67">
        <f>'[1]техобсл. вода'!$D$35</f>
        <v>0.48245491467999657</v>
      </c>
      <c r="F54" s="67">
        <f>'[1]техобслуж. отопление'!$D$34</f>
        <v>0.15015906768775567</v>
      </c>
      <c r="G54" s="67">
        <v>0</v>
      </c>
      <c r="H54" s="67">
        <f>'[1]техобслуг. електромереж'!AP30</f>
        <v>0.1154961774807183</v>
      </c>
      <c r="I54" s="67">
        <f>'[2]вартість послуги'!$T$49</f>
        <v>0.6960024391107885</v>
      </c>
      <c r="J54" s="67">
        <f>'[1]освітлення місць заг. користув.'!AP20</f>
        <v>0.09930200694977277</v>
      </c>
      <c r="K54" s="67">
        <f>'[1]вентканали'!$D$50</f>
        <v>0.24369337429343602</v>
      </c>
      <c r="L54" s="67">
        <f>'[1]дератизація, дезінсекція'!$D$40</f>
        <v>0.06983706170866741</v>
      </c>
      <c r="M54" s="67"/>
      <c r="N54" s="67"/>
      <c r="O54" s="69">
        <f t="shared" si="12"/>
        <v>3.0804055711765153</v>
      </c>
      <c r="P54" s="70"/>
      <c r="Q54" s="71"/>
      <c r="R54" s="72">
        <f t="shared" si="13"/>
        <v>0.6160811142353031</v>
      </c>
      <c r="S54" s="73">
        <f t="shared" si="0"/>
        <v>3.696486685411818</v>
      </c>
      <c r="T54" s="60"/>
      <c r="U54" s="74">
        <f t="shared" si="1"/>
        <v>0.30804055711765155</v>
      </c>
      <c r="V54" s="75">
        <f t="shared" si="2"/>
        <v>3.388446128294167</v>
      </c>
      <c r="W54" s="76">
        <f t="shared" si="3"/>
        <v>0.6776892256588334</v>
      </c>
      <c r="X54" s="77">
        <f t="shared" si="4"/>
        <v>4.066135353953</v>
      </c>
      <c r="Y54" s="78">
        <f t="shared" si="5"/>
        <v>0.46206083567647727</v>
      </c>
      <c r="Z54" s="61"/>
      <c r="AA54" s="75">
        <f t="shared" si="6"/>
        <v>3.5424664068529923</v>
      </c>
      <c r="AB54" s="62"/>
      <c r="AC54" s="76">
        <f t="shared" si="7"/>
        <v>0.7084932813705985</v>
      </c>
      <c r="AD54" s="63"/>
      <c r="AE54" s="77">
        <f t="shared" si="8"/>
        <v>4.250959688223591</v>
      </c>
      <c r="AF54" s="60"/>
    </row>
    <row r="55" spans="1:32" ht="15.75">
      <c r="A55" s="65">
        <f t="shared" si="14"/>
        <v>39</v>
      </c>
      <c r="B55" s="66" t="s">
        <v>126</v>
      </c>
      <c r="C55" s="66" t="s">
        <v>127</v>
      </c>
      <c r="D55" s="67">
        <f>'[1]прибирання прибуд. терит.'!$D$42</f>
        <v>1.2234605292653795</v>
      </c>
      <c r="E55" s="67">
        <f>'[1]техобсл. вода'!$D$35</f>
        <v>0.48245491467999657</v>
      </c>
      <c r="F55" s="67">
        <f>'[1]техобслуж. отопление'!$D$34</f>
        <v>0.15015906768775567</v>
      </c>
      <c r="G55" s="67">
        <v>0</v>
      </c>
      <c r="H55" s="67">
        <f>'[1]техобслуг. електромереж'!AQ30</f>
        <v>0.11659901287210606</v>
      </c>
      <c r="I55" s="67">
        <f>'[2]вартість послуги'!$T$50</f>
        <v>0.7139586743640041</v>
      </c>
      <c r="J55" s="67">
        <f>'[1]освітлення місць заг. користув.'!AQ20</f>
        <v>0.08255899604221924</v>
      </c>
      <c r="K55" s="67">
        <f>'[1]вентканали'!$D$50</f>
        <v>0.24369337429343602</v>
      </c>
      <c r="L55" s="67">
        <f>'[1]дератизація, дезінсекція'!$D$40</f>
        <v>0.06983706170866741</v>
      </c>
      <c r="M55" s="67"/>
      <c r="N55" s="67"/>
      <c r="O55" s="69">
        <f t="shared" si="12"/>
        <v>3.0827216309135643</v>
      </c>
      <c r="P55" s="70"/>
      <c r="Q55" s="71"/>
      <c r="R55" s="72">
        <f t="shared" si="13"/>
        <v>0.6165443261827129</v>
      </c>
      <c r="S55" s="73">
        <f t="shared" si="0"/>
        <v>3.699265957096277</v>
      </c>
      <c r="T55" s="60"/>
      <c r="U55" s="74">
        <f t="shared" si="1"/>
        <v>0.30827216309135647</v>
      </c>
      <c r="V55" s="75">
        <f t="shared" si="2"/>
        <v>3.390993794004921</v>
      </c>
      <c r="W55" s="76">
        <f t="shared" si="3"/>
        <v>0.6781987588009842</v>
      </c>
      <c r="X55" s="77">
        <f t="shared" si="4"/>
        <v>4.069192552805905</v>
      </c>
      <c r="Y55" s="78">
        <f t="shared" si="5"/>
        <v>0.4624082446370346</v>
      </c>
      <c r="Z55" s="61"/>
      <c r="AA55" s="75">
        <f t="shared" si="6"/>
        <v>3.545129875550599</v>
      </c>
      <c r="AB55" s="62"/>
      <c r="AC55" s="76">
        <f t="shared" si="7"/>
        <v>0.7090259751101198</v>
      </c>
      <c r="AD55" s="63"/>
      <c r="AE55" s="77">
        <f t="shared" si="8"/>
        <v>4.254155850660719</v>
      </c>
      <c r="AF55" s="60"/>
    </row>
    <row r="56" spans="1:32" ht="15.75">
      <c r="A56" s="65">
        <f t="shared" si="14"/>
        <v>40</v>
      </c>
      <c r="B56" s="66" t="s">
        <v>128</v>
      </c>
      <c r="C56" s="66" t="s">
        <v>129</v>
      </c>
      <c r="D56" s="67">
        <f>'[1]прибирання прибуд. терит.'!$D$42</f>
        <v>1.2234605292653795</v>
      </c>
      <c r="E56" s="67">
        <f>'[1]техобсл. вода'!$D$35</f>
        <v>0.48245491467999657</v>
      </c>
      <c r="F56" s="67">
        <f>'[1]техобслуж. отопление'!$D$34</f>
        <v>0.15015906768775567</v>
      </c>
      <c r="G56" s="67">
        <v>0</v>
      </c>
      <c r="H56" s="67">
        <f>'[1]техобслуг. електромереж'!AR30</f>
        <v>0.11813568246329186</v>
      </c>
      <c r="I56" s="67">
        <f>'[2]вартість послуги'!$T$51</f>
        <v>0.7056277934248072</v>
      </c>
      <c r="J56" s="67">
        <f>'[1]освітлення місць заг. користув.'!AR20</f>
        <v>0.08364704898170736</v>
      </c>
      <c r="K56" s="67">
        <f>'[1]вентканали'!$D$50</f>
        <v>0.24369337429343602</v>
      </c>
      <c r="L56" s="67">
        <f>'[1]дератизація, дезінсекція'!$D$40</f>
        <v>0.06983706170866741</v>
      </c>
      <c r="M56" s="67"/>
      <c r="N56" s="67"/>
      <c r="O56" s="69">
        <f t="shared" si="12"/>
        <v>3.0770154725050416</v>
      </c>
      <c r="P56" s="70"/>
      <c r="Q56" s="71"/>
      <c r="R56" s="72">
        <f t="shared" si="13"/>
        <v>0.6154030945010084</v>
      </c>
      <c r="S56" s="73">
        <f t="shared" si="0"/>
        <v>3.6924185670060496</v>
      </c>
      <c r="T56" s="60"/>
      <c r="U56" s="74">
        <f t="shared" si="1"/>
        <v>0.3077015472505042</v>
      </c>
      <c r="V56" s="75">
        <f t="shared" si="2"/>
        <v>3.384717019755546</v>
      </c>
      <c r="W56" s="76">
        <f t="shared" si="3"/>
        <v>0.6769434039511092</v>
      </c>
      <c r="X56" s="77">
        <f t="shared" si="4"/>
        <v>4.061660423706655</v>
      </c>
      <c r="Y56" s="78">
        <f t="shared" si="5"/>
        <v>0.4615523208757562</v>
      </c>
      <c r="Z56" s="61"/>
      <c r="AA56" s="75">
        <f t="shared" si="6"/>
        <v>3.538567793380798</v>
      </c>
      <c r="AB56" s="62"/>
      <c r="AC56" s="76">
        <f t="shared" si="7"/>
        <v>0.7077135586761596</v>
      </c>
      <c r="AD56" s="63"/>
      <c r="AE56" s="77">
        <f t="shared" si="8"/>
        <v>4.246281352056958</v>
      </c>
      <c r="AF56" s="60"/>
    </row>
    <row r="57" spans="1:32" ht="15.75">
      <c r="A57" s="65">
        <f t="shared" si="14"/>
        <v>41</v>
      </c>
      <c r="B57" s="66" t="s">
        <v>130</v>
      </c>
      <c r="C57" s="66" t="s">
        <v>131</v>
      </c>
      <c r="D57" s="67">
        <f>'[1]прибирання прибуд. терит.'!$D$42</f>
        <v>1.2234605292653795</v>
      </c>
      <c r="E57" s="67">
        <f>'[1]техобсл. вода'!$D$35</f>
        <v>0.48245491467999657</v>
      </c>
      <c r="F57" s="67">
        <f>'[1]техобслуж. отопление'!$D$34</f>
        <v>0.15015906768775567</v>
      </c>
      <c r="G57" s="67">
        <v>0</v>
      </c>
      <c r="H57" s="67">
        <f>'[1]техобслуг. електромереж'!AS30</f>
        <v>0.11622087972115558</v>
      </c>
      <c r="I57" s="67">
        <f>'[2]вартість послуги'!$T$52</f>
        <v>0.6708920568779306</v>
      </c>
      <c r="J57" s="67">
        <f>'[1]освітлення місць заг. користув.'!AS20</f>
        <v>0.09404714904107589</v>
      </c>
      <c r="K57" s="67">
        <f>'[1]вентканали'!$D$50</f>
        <v>0.24369337429343602</v>
      </c>
      <c r="L57" s="67">
        <f>'[1]дератизація, дезінсекція'!$D$40</f>
        <v>0.06983706170866741</v>
      </c>
      <c r="M57" s="67"/>
      <c r="N57" s="67"/>
      <c r="O57" s="69">
        <f t="shared" si="12"/>
        <v>3.0507650332753973</v>
      </c>
      <c r="P57" s="70"/>
      <c r="Q57" s="71"/>
      <c r="R57" s="72">
        <f t="shared" si="13"/>
        <v>0.6101530066550795</v>
      </c>
      <c r="S57" s="73">
        <f t="shared" si="0"/>
        <v>3.6609180399304764</v>
      </c>
      <c r="T57" s="60"/>
      <c r="U57" s="74">
        <f t="shared" si="1"/>
        <v>0.30507650332753977</v>
      </c>
      <c r="V57" s="75">
        <f t="shared" si="2"/>
        <v>3.355841536602937</v>
      </c>
      <c r="W57" s="76">
        <f t="shared" si="3"/>
        <v>0.6711683073205874</v>
      </c>
      <c r="X57" s="77">
        <f t="shared" si="4"/>
        <v>4.0270098439235245</v>
      </c>
      <c r="Y57" s="78">
        <f t="shared" si="5"/>
        <v>0.45761475499130955</v>
      </c>
      <c r="Z57" s="61"/>
      <c r="AA57" s="75">
        <f t="shared" si="6"/>
        <v>3.5083797882667067</v>
      </c>
      <c r="AB57" s="62"/>
      <c r="AC57" s="76">
        <f t="shared" si="7"/>
        <v>0.7016759576533413</v>
      </c>
      <c r="AD57" s="63"/>
      <c r="AE57" s="77">
        <f t="shared" si="8"/>
        <v>4.210055745920048</v>
      </c>
      <c r="AF57" s="60"/>
    </row>
    <row r="58" spans="1:32" ht="15.75">
      <c r="A58" s="65">
        <f t="shared" si="14"/>
        <v>42</v>
      </c>
      <c r="B58" s="66" t="s">
        <v>132</v>
      </c>
      <c r="C58" s="66" t="s">
        <v>133</v>
      </c>
      <c r="D58" s="67">
        <f>'[1]прибирання прибуд. терит.'!$D$42</f>
        <v>1.2234605292653795</v>
      </c>
      <c r="E58" s="67">
        <f>'[1]техобсл. вода'!$D$35</f>
        <v>0.48245491467999657</v>
      </c>
      <c r="F58" s="67">
        <f>'[1]техобслуж. отопление'!$D$34</f>
        <v>0.15015906768775567</v>
      </c>
      <c r="G58" s="67">
        <v>0</v>
      </c>
      <c r="H58" s="67">
        <f>'[1]техобслуг. електромереж'!AT30</f>
        <v>0.11481426487017268</v>
      </c>
      <c r="I58" s="67">
        <f>'[2]вартість послуги'!$T$53</f>
        <v>0.7050385706172178</v>
      </c>
      <c r="J58" s="67">
        <f>'[1]освітлення місць заг. користув.'!AT20</f>
        <v>0.12053967000723048</v>
      </c>
      <c r="K58" s="67">
        <f>'[1]вентканали'!$D$50</f>
        <v>0.24369337429343602</v>
      </c>
      <c r="L58" s="67">
        <f>'[1]дератизація, дезінсекція'!$D$40</f>
        <v>0.06983706170866741</v>
      </c>
      <c r="M58" s="67"/>
      <c r="N58" s="67"/>
      <c r="O58" s="69">
        <f t="shared" si="12"/>
        <v>3.109997453129856</v>
      </c>
      <c r="P58" s="70"/>
      <c r="Q58" s="71"/>
      <c r="R58" s="72">
        <f t="shared" si="13"/>
        <v>0.6219994906259713</v>
      </c>
      <c r="S58" s="73">
        <f t="shared" si="0"/>
        <v>3.7319969437558274</v>
      </c>
      <c r="T58" s="60"/>
      <c r="U58" s="74">
        <f t="shared" si="1"/>
        <v>0.31099974531298563</v>
      </c>
      <c r="V58" s="75">
        <f t="shared" si="2"/>
        <v>3.420997198442842</v>
      </c>
      <c r="W58" s="76">
        <f t="shared" si="3"/>
        <v>0.6841994396885684</v>
      </c>
      <c r="X58" s="77">
        <f t="shared" si="4"/>
        <v>4.10519663813141</v>
      </c>
      <c r="Y58" s="78">
        <f t="shared" si="5"/>
        <v>0.4664996179694784</v>
      </c>
      <c r="Z58" s="61"/>
      <c r="AA58" s="75">
        <f t="shared" si="6"/>
        <v>3.5764970710993347</v>
      </c>
      <c r="AB58" s="62"/>
      <c r="AC58" s="76">
        <f t="shared" si="7"/>
        <v>0.715299414219867</v>
      </c>
      <c r="AD58" s="63"/>
      <c r="AE58" s="77">
        <f t="shared" si="8"/>
        <v>4.291796485319201</v>
      </c>
      <c r="AF58" s="60"/>
    </row>
    <row r="59" spans="1:32" ht="15.75">
      <c r="A59" s="65">
        <f t="shared" si="14"/>
        <v>43</v>
      </c>
      <c r="B59" s="66" t="s">
        <v>134</v>
      </c>
      <c r="C59" s="66" t="s">
        <v>135</v>
      </c>
      <c r="D59" s="67">
        <f>'[1]прибирання прибуд. терит.'!$D$42</f>
        <v>1.2234605292653795</v>
      </c>
      <c r="E59" s="67">
        <f>'[1]техобсл. вода'!$D$35</f>
        <v>0.48245491467999657</v>
      </c>
      <c r="F59" s="67">
        <f>'[1]техобслуж. отопление'!$D$34</f>
        <v>0.15015906768775567</v>
      </c>
      <c r="G59" s="67">
        <v>0</v>
      </c>
      <c r="H59" s="67">
        <f>'[1]техобслуг. електромереж'!AU30</f>
        <v>0.11242779139698675</v>
      </c>
      <c r="I59" s="67">
        <f>'[2]вартість послуги'!$T$54</f>
        <v>0.7298096542246636</v>
      </c>
      <c r="J59" s="67">
        <f>'[1]освітлення місць заг. користув.'!AU20</f>
        <v>0.11940828686723547</v>
      </c>
      <c r="K59" s="67">
        <f>'[1]вентканали'!$D$50</f>
        <v>0.24369337429343602</v>
      </c>
      <c r="L59" s="67">
        <f>'[1]дератизація, дезінсекція'!$D$40</f>
        <v>0.06983706170866741</v>
      </c>
      <c r="M59" s="67"/>
      <c r="N59" s="67"/>
      <c r="O59" s="69">
        <f t="shared" si="12"/>
        <v>3.1312506801241207</v>
      </c>
      <c r="P59" s="70"/>
      <c r="Q59" s="71"/>
      <c r="R59" s="72">
        <f t="shared" si="13"/>
        <v>0.6262501360248242</v>
      </c>
      <c r="S59" s="73">
        <f t="shared" si="0"/>
        <v>3.7575008161489447</v>
      </c>
      <c r="T59" s="60"/>
      <c r="U59" s="74">
        <f t="shared" si="1"/>
        <v>0.3131250680124121</v>
      </c>
      <c r="V59" s="75">
        <f t="shared" si="2"/>
        <v>3.4443757481365327</v>
      </c>
      <c r="W59" s="76">
        <f t="shared" si="3"/>
        <v>0.6888751496273066</v>
      </c>
      <c r="X59" s="77">
        <f t="shared" si="4"/>
        <v>4.13325089776384</v>
      </c>
      <c r="Y59" s="78">
        <f t="shared" si="5"/>
        <v>0.4696876020186181</v>
      </c>
      <c r="Z59" s="61"/>
      <c r="AA59" s="75">
        <f t="shared" si="6"/>
        <v>3.6009382821427387</v>
      </c>
      <c r="AB59" s="62"/>
      <c r="AC59" s="76">
        <f t="shared" si="7"/>
        <v>0.7201876564285478</v>
      </c>
      <c r="AD59" s="63"/>
      <c r="AE59" s="77">
        <f t="shared" si="8"/>
        <v>4.321125938571287</v>
      </c>
      <c r="AF59" s="60"/>
    </row>
    <row r="60" spans="1:32" ht="15.75">
      <c r="A60" s="65">
        <f t="shared" si="14"/>
        <v>44</v>
      </c>
      <c r="B60" s="66" t="s">
        <v>136</v>
      </c>
      <c r="C60" s="66" t="s">
        <v>137</v>
      </c>
      <c r="D60" s="67">
        <f>'[1]прибирання прибуд. терит.'!$D$42</f>
        <v>1.2234605292653795</v>
      </c>
      <c r="E60" s="67">
        <f>'[1]техобсл. вода'!$D$35</f>
        <v>0.48245491467999657</v>
      </c>
      <c r="F60" s="67">
        <f>'[1]техобслуж. отопление'!$D$34</f>
        <v>0.15015906768775567</v>
      </c>
      <c r="G60" s="67">
        <v>0</v>
      </c>
      <c r="H60" s="67">
        <f>'[1]техобслуг. електромереж'!AV30</f>
        <v>0.12573362556373432</v>
      </c>
      <c r="I60" s="67">
        <f>'[2]вартість послуги'!$T$55</f>
        <v>0.6606500789496726</v>
      </c>
      <c r="J60" s="67">
        <f>'[1]освітлення місць заг. користув.'!AV20</f>
        <v>0.11665622253617176</v>
      </c>
      <c r="K60" s="67">
        <f>'[1]вентканали'!$D$50</f>
        <v>0.24369337429343602</v>
      </c>
      <c r="L60" s="67">
        <f>'[1]дератизація, дезінсекція'!$D$40</f>
        <v>0.06983706170866741</v>
      </c>
      <c r="M60" s="67"/>
      <c r="N60" s="67"/>
      <c r="O60" s="69">
        <f t="shared" si="12"/>
        <v>3.072644874684814</v>
      </c>
      <c r="P60" s="70"/>
      <c r="Q60" s="71"/>
      <c r="R60" s="72">
        <f t="shared" si="13"/>
        <v>0.6145289749369628</v>
      </c>
      <c r="S60" s="73">
        <f t="shared" si="0"/>
        <v>3.6871738496217765</v>
      </c>
      <c r="T60" s="60"/>
      <c r="U60" s="74">
        <f t="shared" si="1"/>
        <v>0.3072644874684814</v>
      </c>
      <c r="V60" s="75">
        <f t="shared" si="2"/>
        <v>3.3799093621532954</v>
      </c>
      <c r="W60" s="76">
        <f t="shared" si="3"/>
        <v>0.6759818724306591</v>
      </c>
      <c r="X60" s="77">
        <f t="shared" si="4"/>
        <v>4.055891234583955</v>
      </c>
      <c r="Y60" s="78">
        <f t="shared" si="5"/>
        <v>0.46089673120272207</v>
      </c>
      <c r="Z60" s="61"/>
      <c r="AA60" s="75">
        <f t="shared" si="6"/>
        <v>3.5335416058875357</v>
      </c>
      <c r="AB60" s="62"/>
      <c r="AC60" s="76">
        <f t="shared" si="7"/>
        <v>0.7067083211775071</v>
      </c>
      <c r="AD60" s="63"/>
      <c r="AE60" s="77">
        <f t="shared" si="8"/>
        <v>4.240249927065043</v>
      </c>
      <c r="AF60" s="60"/>
    </row>
    <row r="61" spans="1:32" ht="15.75">
      <c r="A61" s="65">
        <f t="shared" si="14"/>
        <v>45</v>
      </c>
      <c r="B61" s="66" t="s">
        <v>138</v>
      </c>
      <c r="C61" s="66" t="s">
        <v>139</v>
      </c>
      <c r="D61" s="67">
        <f>'[1]прибирання прибуд. терит.'!$D$42</f>
        <v>1.2234605292653795</v>
      </c>
      <c r="E61" s="67">
        <f>'[1]техобсл. вода'!$D$35</f>
        <v>0.48245491467999657</v>
      </c>
      <c r="F61" s="67">
        <f>'[1]техобслуж. отопление'!$D$34</f>
        <v>0.15015906768775567</v>
      </c>
      <c r="G61" s="67">
        <v>0</v>
      </c>
      <c r="H61" s="67">
        <f>'[1]техобслуг. електромереж'!AX30</f>
        <v>0.10650514250570817</v>
      </c>
      <c r="I61" s="67">
        <f>'[2]вартість послуги'!$T$56</f>
        <v>0.6873640818690325</v>
      </c>
      <c r="J61" s="67">
        <f>'[1]освітлення місць заг. користув.'!AW20</f>
        <v>0.1078894329521148</v>
      </c>
      <c r="K61" s="67">
        <f>'[1]вентканали'!$D$50</f>
        <v>0.24369337429343602</v>
      </c>
      <c r="L61" s="67">
        <f>'[1]дератизація, дезінсекція'!$D$40</f>
        <v>0.06983706170866741</v>
      </c>
      <c r="M61" s="67"/>
      <c r="N61" s="67"/>
      <c r="O61" s="69">
        <f t="shared" si="12"/>
        <v>3.071363604962091</v>
      </c>
      <c r="P61" s="70"/>
      <c r="Q61" s="71"/>
      <c r="R61" s="72">
        <f t="shared" si="13"/>
        <v>0.6142727209924183</v>
      </c>
      <c r="S61" s="73">
        <f t="shared" si="0"/>
        <v>3.685636325954509</v>
      </c>
      <c r="T61" s="60"/>
      <c r="U61" s="74">
        <f t="shared" si="1"/>
        <v>0.3071363604962091</v>
      </c>
      <c r="V61" s="75">
        <f t="shared" si="2"/>
        <v>3.3784999654583</v>
      </c>
      <c r="W61" s="76">
        <f t="shared" si="3"/>
        <v>0.6756999930916601</v>
      </c>
      <c r="X61" s="77">
        <f t="shared" si="4"/>
        <v>4.05419995854996</v>
      </c>
      <c r="Y61" s="78">
        <f t="shared" si="5"/>
        <v>0.4607045407443136</v>
      </c>
      <c r="Z61" s="61"/>
      <c r="AA61" s="75">
        <f t="shared" si="6"/>
        <v>3.5320681457064045</v>
      </c>
      <c r="AB61" s="62"/>
      <c r="AC61" s="76">
        <f t="shared" si="7"/>
        <v>0.7064136291412809</v>
      </c>
      <c r="AD61" s="63"/>
      <c r="AE61" s="77">
        <f t="shared" si="8"/>
        <v>4.238481774847686</v>
      </c>
      <c r="AF61" s="60"/>
    </row>
    <row r="62" spans="1:32" ht="15.75">
      <c r="A62" s="65">
        <f t="shared" si="14"/>
        <v>46</v>
      </c>
      <c r="B62" s="66" t="s">
        <v>140</v>
      </c>
      <c r="C62" s="66" t="s">
        <v>141</v>
      </c>
      <c r="D62" s="67">
        <f>'[1]прибирання прибуд. терит.'!$D$42</f>
        <v>1.2234605292653795</v>
      </c>
      <c r="E62" s="67">
        <f>'[1]техобсл. вода'!$D$35</f>
        <v>0.48245491467999657</v>
      </c>
      <c r="F62" s="67">
        <f>'[1]техобслуж. отопление'!$D$34</f>
        <v>0.15015906768775567</v>
      </c>
      <c r="G62" s="67">
        <v>0</v>
      </c>
      <c r="H62" s="67">
        <f>'[1]техобслуг. електромереж'!AX30</f>
        <v>0.10650514250570817</v>
      </c>
      <c r="I62" s="67">
        <f>'[2]вартість послуги'!$T$57</f>
        <v>0.6384289192618695</v>
      </c>
      <c r="J62" s="67">
        <f>'[1]освітлення місць заг. користув.'!AX20</f>
        <v>0.06431142351143798</v>
      </c>
      <c r="K62" s="67">
        <f>'[1]вентканали'!$D$50</f>
        <v>0.24369337429343602</v>
      </c>
      <c r="L62" s="67">
        <f>'[1]дератизація, дезінсекція'!$D$40</f>
        <v>0.06983706170866741</v>
      </c>
      <c r="M62" s="67"/>
      <c r="N62" s="67"/>
      <c r="O62" s="69">
        <f t="shared" si="12"/>
        <v>2.9788504329142507</v>
      </c>
      <c r="P62" s="70"/>
      <c r="Q62" s="71"/>
      <c r="R62" s="72">
        <f t="shared" si="13"/>
        <v>0.5957700865828501</v>
      </c>
      <c r="S62" s="73">
        <f t="shared" si="0"/>
        <v>3.574620519497101</v>
      </c>
      <c r="T62" s="60"/>
      <c r="U62" s="74">
        <f t="shared" si="1"/>
        <v>0.29788504329142507</v>
      </c>
      <c r="V62" s="75">
        <f t="shared" si="2"/>
        <v>3.2767354762056757</v>
      </c>
      <c r="W62" s="76">
        <f t="shared" si="3"/>
        <v>0.6553470952411352</v>
      </c>
      <c r="X62" s="77">
        <f t="shared" si="4"/>
        <v>3.932082571446811</v>
      </c>
      <c r="Y62" s="78">
        <f t="shared" si="5"/>
        <v>0.4468275649371376</v>
      </c>
      <c r="Z62" s="61"/>
      <c r="AA62" s="75">
        <f t="shared" si="6"/>
        <v>3.4256779978513885</v>
      </c>
      <c r="AB62" s="62"/>
      <c r="AC62" s="76">
        <f t="shared" si="7"/>
        <v>0.6851355995702777</v>
      </c>
      <c r="AD62" s="63"/>
      <c r="AE62" s="77">
        <f t="shared" si="8"/>
        <v>4.110813597421666</v>
      </c>
      <c r="AF62" s="60"/>
    </row>
    <row r="63" spans="1:32" ht="8.25" customHeight="1">
      <c r="A63" s="79"/>
      <c r="B63" s="80"/>
      <c r="C63" s="81"/>
      <c r="D63" s="81"/>
      <c r="E63" s="81"/>
      <c r="F63" s="81"/>
      <c r="G63" s="81"/>
      <c r="H63" s="82"/>
      <c r="I63" s="82"/>
      <c r="J63" s="82"/>
      <c r="K63" s="82"/>
      <c r="L63" s="82"/>
      <c r="M63" s="82"/>
      <c r="N63" s="82"/>
      <c r="O63" s="83"/>
      <c r="P63" s="83"/>
      <c r="Q63" s="84"/>
      <c r="R63" s="83"/>
      <c r="S63" s="73"/>
      <c r="T63" s="60"/>
      <c r="U63" s="74"/>
      <c r="V63" s="75"/>
      <c r="W63" s="76"/>
      <c r="X63" s="77"/>
      <c r="Y63" s="78"/>
      <c r="Z63" s="61"/>
      <c r="AA63" s="75"/>
      <c r="AB63" s="62"/>
      <c r="AC63" s="76"/>
      <c r="AD63" s="63"/>
      <c r="AE63" s="77"/>
      <c r="AF63" s="60"/>
    </row>
    <row r="64" spans="1:32" ht="15.75">
      <c r="A64" s="85"/>
      <c r="B64" s="54" t="s">
        <v>142</v>
      </c>
      <c r="C64" s="54" t="s">
        <v>55</v>
      </c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8"/>
      <c r="P64" s="88"/>
      <c r="Q64" s="89"/>
      <c r="R64" s="90"/>
      <c r="S64" s="73"/>
      <c r="T64" s="60"/>
      <c r="U64" s="74"/>
      <c r="V64" s="75"/>
      <c r="W64" s="76"/>
      <c r="X64" s="77"/>
      <c r="Y64" s="78"/>
      <c r="Z64" s="61"/>
      <c r="AA64" s="75"/>
      <c r="AB64" s="62"/>
      <c r="AC64" s="76"/>
      <c r="AD64" s="63"/>
      <c r="AE64" s="77"/>
      <c r="AF64" s="60"/>
    </row>
    <row r="65" spans="1:32" ht="15.75">
      <c r="A65" s="65">
        <f>A62+1</f>
        <v>47</v>
      </c>
      <c r="B65" s="66" t="s">
        <v>143</v>
      </c>
      <c r="C65" s="66" t="s">
        <v>144</v>
      </c>
      <c r="D65" s="67">
        <f>'[1]прибирання прибуд. терит.'!$D$42</f>
        <v>1.2234605292653795</v>
      </c>
      <c r="E65" s="67">
        <f>'[1]техобсл. вода'!$D$35</f>
        <v>0.48245491467999657</v>
      </c>
      <c r="F65" s="67">
        <f>'[1]техобслуж. отопление'!$D$34</f>
        <v>0.15015906768775567</v>
      </c>
      <c r="G65" s="67">
        <v>0</v>
      </c>
      <c r="H65" s="67">
        <f>'[1]техобслуг. електромереж'!AY30</f>
        <v>0.11584290324657921</v>
      </c>
      <c r="I65" s="67">
        <f>'[2]вартість послуги'!$T$60</f>
        <v>0.7141434677388012</v>
      </c>
      <c r="J65" s="67">
        <f>'[1]освітлення місць заг. користув.'!AY20</f>
        <v>0.08788245612407279</v>
      </c>
      <c r="K65" s="67">
        <f>'[1]вентканали'!$D$50</f>
        <v>0.24369337429343602</v>
      </c>
      <c r="L65" s="67">
        <f>'[1]дератизація, дезінсекція'!$D$40</f>
        <v>0.06983706170866741</v>
      </c>
      <c r="M65" s="67"/>
      <c r="N65" s="67"/>
      <c r="O65" s="69">
        <f>SUM(D65:N65)</f>
        <v>3.0874737747446885</v>
      </c>
      <c r="P65" s="70"/>
      <c r="Q65" s="71"/>
      <c r="R65" s="72">
        <f>O65*0.2</f>
        <v>0.6174947549489378</v>
      </c>
      <c r="S65" s="73">
        <f t="shared" si="0"/>
        <v>3.704968529693626</v>
      </c>
      <c r="T65" s="60"/>
      <c r="U65" s="74">
        <f t="shared" si="1"/>
        <v>0.3087473774744689</v>
      </c>
      <c r="V65" s="75">
        <f t="shared" si="2"/>
        <v>3.3962211522191574</v>
      </c>
      <c r="W65" s="76">
        <f t="shared" si="3"/>
        <v>0.6792442304438315</v>
      </c>
      <c r="X65" s="77">
        <f t="shared" si="4"/>
        <v>4.075465382662989</v>
      </c>
      <c r="Y65" s="78">
        <f t="shared" si="5"/>
        <v>0.46312106621170324</v>
      </c>
      <c r="Z65" s="61"/>
      <c r="AA65" s="75">
        <f t="shared" si="6"/>
        <v>3.550594840956392</v>
      </c>
      <c r="AB65" s="62"/>
      <c r="AC65" s="76">
        <f t="shared" si="7"/>
        <v>0.7101189681912784</v>
      </c>
      <c r="AD65" s="63"/>
      <c r="AE65" s="77">
        <f t="shared" si="8"/>
        <v>4.260713809147671</v>
      </c>
      <c r="AF65" s="60"/>
    </row>
    <row r="66" spans="1:32" ht="15.75">
      <c r="A66" s="65">
        <f>A65+1</f>
        <v>48</v>
      </c>
      <c r="B66" s="66" t="s">
        <v>145</v>
      </c>
      <c r="C66" s="66" t="s">
        <v>146</v>
      </c>
      <c r="D66" s="67">
        <f>'[1]прибирання прибуд. терит.'!$D$42</f>
        <v>1.2234605292653795</v>
      </c>
      <c r="E66" s="67">
        <f>'[1]техобсл. вода'!$D$35</f>
        <v>0.48245491467999657</v>
      </c>
      <c r="F66" s="67">
        <f>'[1]техобслуж. отопление'!$D$34</f>
        <v>0.15015906768775567</v>
      </c>
      <c r="G66" s="67">
        <v>0</v>
      </c>
      <c r="H66" s="67">
        <f>'[1]техобслуг. електромереж'!AZ30</f>
        <v>0.11438648918639013</v>
      </c>
      <c r="I66" s="67">
        <f>'[2]вартість послуги'!$T$61</f>
        <v>0.5935426054215722</v>
      </c>
      <c r="J66" s="67">
        <f>'[1]освітлення місць заг. користув.'!AZ20</f>
        <v>0.08677756975506831</v>
      </c>
      <c r="K66" s="67">
        <f>'[1]вентканали'!$D$50</f>
        <v>0.24369337429343602</v>
      </c>
      <c r="L66" s="67">
        <f>'[1]дератизація, дезінсекція'!$D$40</f>
        <v>0.06983706170866741</v>
      </c>
      <c r="M66" s="67"/>
      <c r="N66" s="67"/>
      <c r="O66" s="69">
        <f>SUM(D66:N66)</f>
        <v>2.9643116119982658</v>
      </c>
      <c r="P66" s="70"/>
      <c r="Q66" s="71"/>
      <c r="R66" s="72">
        <f>O66*0.2</f>
        <v>0.5928623223996532</v>
      </c>
      <c r="S66" s="73">
        <f t="shared" si="0"/>
        <v>3.5571739343979187</v>
      </c>
      <c r="T66" s="60"/>
      <c r="U66" s="74">
        <f t="shared" si="1"/>
        <v>0.2964311611998266</v>
      </c>
      <c r="V66" s="75">
        <f t="shared" si="2"/>
        <v>3.2607427731980922</v>
      </c>
      <c r="W66" s="76">
        <f t="shared" si="3"/>
        <v>0.6521485546396185</v>
      </c>
      <c r="X66" s="77">
        <f t="shared" si="4"/>
        <v>3.912891327837711</v>
      </c>
      <c r="Y66" s="78">
        <f t="shared" si="5"/>
        <v>0.44464674179973984</v>
      </c>
      <c r="Z66" s="61"/>
      <c r="AA66" s="75">
        <f t="shared" si="6"/>
        <v>3.4089583537980057</v>
      </c>
      <c r="AB66" s="62"/>
      <c r="AC66" s="76">
        <f t="shared" si="7"/>
        <v>0.6817916707596012</v>
      </c>
      <c r="AD66" s="63"/>
      <c r="AE66" s="77">
        <f t="shared" si="8"/>
        <v>4.090750024557607</v>
      </c>
      <c r="AF66" s="60"/>
    </row>
    <row r="67" spans="1:32" ht="15.75">
      <c r="A67" s="65">
        <f>A66+1</f>
        <v>49</v>
      </c>
      <c r="B67" s="66" t="s">
        <v>147</v>
      </c>
      <c r="C67" s="66" t="s">
        <v>148</v>
      </c>
      <c r="D67" s="67">
        <f>'[1]прибирання прибуд. терит.'!$D$42</f>
        <v>1.2234605292653795</v>
      </c>
      <c r="E67" s="67">
        <f>'[1]техобсл. вода'!$D$35</f>
        <v>0.48245491467999657</v>
      </c>
      <c r="F67" s="67">
        <f>'[1]техобслуж. отопление'!$D$34</f>
        <v>0.15015906768775567</v>
      </c>
      <c r="G67" s="67">
        <v>0</v>
      </c>
      <c r="H67" s="67">
        <f>'[1]техобслуг. електромереж'!BA30</f>
        <v>0.11618557941697742</v>
      </c>
      <c r="I67" s="67">
        <f>'[2]вартість послуги'!$T$62</f>
        <v>0.7193720081829388</v>
      </c>
      <c r="J67" s="67">
        <f>'[1]освітлення місць заг. користув.'!BA20</f>
        <v>0.09989474514560628</v>
      </c>
      <c r="K67" s="67">
        <f>'[1]вентканали'!$D$50</f>
        <v>0.24369337429343602</v>
      </c>
      <c r="L67" s="67">
        <f>'[1]дератизація, дезінсекція'!$D$40</f>
        <v>0.06983706170866741</v>
      </c>
      <c r="M67" s="67"/>
      <c r="N67" s="67"/>
      <c r="O67" s="69">
        <f>SUM(D67:N67)</f>
        <v>3.105057280380758</v>
      </c>
      <c r="P67" s="70"/>
      <c r="Q67" s="71"/>
      <c r="R67" s="72">
        <f>O67*0.2</f>
        <v>0.6210114560761517</v>
      </c>
      <c r="S67" s="73">
        <f t="shared" si="0"/>
        <v>3.7260687364569094</v>
      </c>
      <c r="T67" s="60"/>
      <c r="U67" s="74">
        <f t="shared" si="1"/>
        <v>0.31050572803807586</v>
      </c>
      <c r="V67" s="75">
        <f t="shared" si="2"/>
        <v>3.415563008418834</v>
      </c>
      <c r="W67" s="76">
        <f t="shared" si="3"/>
        <v>0.6831126016837669</v>
      </c>
      <c r="X67" s="77">
        <f t="shared" si="4"/>
        <v>4.098675610102601</v>
      </c>
      <c r="Y67" s="78">
        <f t="shared" si="5"/>
        <v>0.4657585920571137</v>
      </c>
      <c r="Z67" s="61"/>
      <c r="AA67" s="75">
        <f t="shared" si="6"/>
        <v>3.570815872437872</v>
      </c>
      <c r="AB67" s="62"/>
      <c r="AC67" s="76">
        <f t="shared" si="7"/>
        <v>0.7141631744875744</v>
      </c>
      <c r="AD67" s="63"/>
      <c r="AE67" s="77">
        <f t="shared" si="8"/>
        <v>4.2849790469254465</v>
      </c>
      <c r="AF67" s="60"/>
    </row>
    <row r="68" spans="1:32" ht="15.75">
      <c r="A68" s="65">
        <f>A67+1</f>
        <v>50</v>
      </c>
      <c r="B68" s="66" t="s">
        <v>149</v>
      </c>
      <c r="C68" s="66" t="s">
        <v>150</v>
      </c>
      <c r="D68" s="67">
        <f>'[1]прибирання прибуд. терит.'!$D$42</f>
        <v>1.2234605292653795</v>
      </c>
      <c r="E68" s="67">
        <f>'[1]техобсл. вода'!$D$35</f>
        <v>0.48245491467999657</v>
      </c>
      <c r="F68" s="67">
        <f>'[1]техобслуж. отопление'!$D$34</f>
        <v>0.15015906768775567</v>
      </c>
      <c r="G68" s="67">
        <v>0</v>
      </c>
      <c r="H68" s="67">
        <f>'[1]техобслуг. електромереж'!BB30</f>
        <v>0.1163669128874851</v>
      </c>
      <c r="I68" s="67">
        <f>'[2]вартість послуги'!$T$63</f>
        <v>0.9194514119234724</v>
      </c>
      <c r="J68" s="67">
        <f>'[1]освітлення місць заг. користув.'!BB20</f>
        <v>0.11182131821681748</v>
      </c>
      <c r="K68" s="67">
        <f>'[1]вентканали'!$D$50</f>
        <v>0.24369337429343602</v>
      </c>
      <c r="L68" s="67">
        <f>'[1]дератизація, дезінсекція'!$D$40</f>
        <v>0.06983706170866741</v>
      </c>
      <c r="M68" s="67"/>
      <c r="N68" s="67"/>
      <c r="O68" s="69">
        <f>SUM(D68:N68)</f>
        <v>3.31724459066301</v>
      </c>
      <c r="P68" s="70"/>
      <c r="Q68" s="71"/>
      <c r="R68" s="72">
        <f>O68*0.2</f>
        <v>0.6634489181326021</v>
      </c>
      <c r="S68" s="73">
        <f t="shared" si="0"/>
        <v>3.980693508795612</v>
      </c>
      <c r="T68" s="60"/>
      <c r="U68" s="74">
        <f t="shared" si="1"/>
        <v>0.33172445906630105</v>
      </c>
      <c r="V68" s="75">
        <f t="shared" si="2"/>
        <v>3.648969049729311</v>
      </c>
      <c r="W68" s="76">
        <f t="shared" si="3"/>
        <v>0.7297938099458623</v>
      </c>
      <c r="X68" s="77">
        <f t="shared" si="4"/>
        <v>4.378762859675174</v>
      </c>
      <c r="Y68" s="78">
        <f t="shared" si="5"/>
        <v>0.4975866885994515</v>
      </c>
      <c r="Z68" s="61"/>
      <c r="AA68" s="75">
        <f t="shared" si="6"/>
        <v>3.8148312792624615</v>
      </c>
      <c r="AB68" s="62"/>
      <c r="AC68" s="76">
        <f t="shared" si="7"/>
        <v>0.7629662558524923</v>
      </c>
      <c r="AD68" s="63"/>
      <c r="AE68" s="77">
        <f t="shared" si="8"/>
        <v>4.577797535114954</v>
      </c>
      <c r="AF68" s="60"/>
    </row>
    <row r="69" spans="1:32" ht="15.75">
      <c r="A69" s="65">
        <f>A68+1</f>
        <v>51</v>
      </c>
      <c r="B69" s="66" t="s">
        <v>151</v>
      </c>
      <c r="C69" s="66" t="s">
        <v>152</v>
      </c>
      <c r="D69" s="67">
        <f>'[1]прибирання прибуд. терит.'!$D$42</f>
        <v>1.2234605292653795</v>
      </c>
      <c r="E69" s="67">
        <f>'[1]техобсл. вода'!$D$35</f>
        <v>0.48245491467999657</v>
      </c>
      <c r="F69" s="67">
        <f>'[1]техобслуж. отопление'!$D$34</f>
        <v>0.15015906768775567</v>
      </c>
      <c r="G69" s="67">
        <v>0</v>
      </c>
      <c r="H69" s="67">
        <f>'[1]техобслуг. електромереж'!BC30</f>
        <v>0.12603349750824097</v>
      </c>
      <c r="I69" s="67">
        <f>'[2]вартість послуги'!$T$64</f>
        <v>0.8675983912168628</v>
      </c>
      <c r="J69" s="67">
        <f>'[1]освітлення місць заг. користув.'!BC20</f>
        <v>0.11693444507317313</v>
      </c>
      <c r="K69" s="67">
        <f>'[1]вентканали'!$D$50</f>
        <v>0.24369337429343602</v>
      </c>
      <c r="L69" s="67">
        <f>'[1]дератизація, дезінсекція'!$D$40</f>
        <v>0.06983706170866741</v>
      </c>
      <c r="M69" s="67"/>
      <c r="N69" s="67"/>
      <c r="O69" s="69">
        <f>SUM(D69:N69)</f>
        <v>3.280171281433512</v>
      </c>
      <c r="P69" s="70"/>
      <c r="Q69" s="71"/>
      <c r="R69" s="72">
        <f>O69*0.2</f>
        <v>0.6560342562867025</v>
      </c>
      <c r="S69" s="73">
        <f t="shared" si="0"/>
        <v>3.9362055377202143</v>
      </c>
      <c r="T69" s="60"/>
      <c r="U69" s="74">
        <f t="shared" si="1"/>
        <v>0.32801712814335127</v>
      </c>
      <c r="V69" s="75">
        <f t="shared" si="2"/>
        <v>3.6081884095768633</v>
      </c>
      <c r="W69" s="76">
        <f t="shared" si="3"/>
        <v>0.7216376819153727</v>
      </c>
      <c r="X69" s="77">
        <f t="shared" si="4"/>
        <v>4.329826091492236</v>
      </c>
      <c r="Y69" s="78">
        <f t="shared" si="5"/>
        <v>0.4920256922150268</v>
      </c>
      <c r="Z69" s="61"/>
      <c r="AA69" s="75">
        <f t="shared" si="6"/>
        <v>3.772196973648539</v>
      </c>
      <c r="AB69" s="62"/>
      <c r="AC69" s="76">
        <f t="shared" si="7"/>
        <v>0.7544393947297078</v>
      </c>
      <c r="AD69" s="63"/>
      <c r="AE69" s="77">
        <f t="shared" si="8"/>
        <v>4.526636368378247</v>
      </c>
      <c r="AF69" s="60"/>
    </row>
    <row r="70" spans="1:32" ht="9" customHeight="1">
      <c r="A70" s="79"/>
      <c r="B70" s="80"/>
      <c r="C70" s="81"/>
      <c r="D70" s="81"/>
      <c r="E70" s="81"/>
      <c r="F70" s="81"/>
      <c r="G70" s="81"/>
      <c r="H70" s="82"/>
      <c r="I70" s="82"/>
      <c r="J70" s="82"/>
      <c r="K70" s="82"/>
      <c r="L70" s="82"/>
      <c r="M70" s="82"/>
      <c r="N70" s="82"/>
      <c r="O70" s="83"/>
      <c r="P70" s="83"/>
      <c r="Q70" s="84"/>
      <c r="R70" s="83"/>
      <c r="S70" s="73"/>
      <c r="T70" s="60"/>
      <c r="U70" s="74"/>
      <c r="V70" s="75"/>
      <c r="W70" s="76"/>
      <c r="X70" s="77"/>
      <c r="Y70" s="78"/>
      <c r="Z70" s="61"/>
      <c r="AA70" s="75"/>
      <c r="AB70" s="62"/>
      <c r="AC70" s="76"/>
      <c r="AD70" s="63"/>
      <c r="AE70" s="77"/>
      <c r="AF70" s="60"/>
    </row>
    <row r="71" spans="1:32" ht="15.75">
      <c r="A71" s="85"/>
      <c r="B71" s="92" t="s">
        <v>153</v>
      </c>
      <c r="C71" s="54" t="s">
        <v>55</v>
      </c>
      <c r="D71" s="86"/>
      <c r="E71" s="86"/>
      <c r="F71" s="86"/>
      <c r="G71" s="86"/>
      <c r="H71" s="87"/>
      <c r="I71" s="87"/>
      <c r="J71" s="87"/>
      <c r="K71" s="87"/>
      <c r="L71" s="87"/>
      <c r="M71" s="87"/>
      <c r="N71" s="87"/>
      <c r="O71" s="88"/>
      <c r="P71" s="88"/>
      <c r="Q71" s="89"/>
      <c r="R71" s="90"/>
      <c r="S71" s="73"/>
      <c r="T71" s="60"/>
      <c r="U71" s="74"/>
      <c r="V71" s="75"/>
      <c r="W71" s="76"/>
      <c r="X71" s="77"/>
      <c r="Y71" s="78"/>
      <c r="Z71" s="61"/>
      <c r="AA71" s="75"/>
      <c r="AB71" s="62"/>
      <c r="AC71" s="76"/>
      <c r="AD71" s="63"/>
      <c r="AE71" s="77"/>
      <c r="AF71" s="60"/>
    </row>
    <row r="72" spans="1:32" ht="15.75">
      <c r="A72" s="65">
        <v>52</v>
      </c>
      <c r="B72" s="66" t="s">
        <v>154</v>
      </c>
      <c r="C72" s="66" t="s">
        <v>155</v>
      </c>
      <c r="D72" s="67">
        <f>'[1]прибирання прибуд. терит.'!$D$42</f>
        <v>1.2234605292653795</v>
      </c>
      <c r="E72" s="67">
        <f>'[1]техобсл. вода'!$D$35</f>
        <v>0.48245491467999657</v>
      </c>
      <c r="F72" s="67">
        <f>'[1]техобслуж. отопление'!$D$34</f>
        <v>0.15015906768775567</v>
      </c>
      <c r="G72" s="67">
        <v>0</v>
      </c>
      <c r="H72" s="67">
        <f>'[1]техобслуг. електромереж'!BD30</f>
        <v>0.11547069749560279</v>
      </c>
      <c r="I72" s="67">
        <f>'[2]вартість послуги'!$T$67</f>
        <v>0.7322640103249896</v>
      </c>
      <c r="J72" s="67">
        <f>'[1]освітлення місць заг. користув.'!BD20</f>
        <v>0.1051055192062744</v>
      </c>
      <c r="K72" s="67">
        <f>'[1]вентканали'!$D$50</f>
        <v>0.24369337429343602</v>
      </c>
      <c r="L72" s="67">
        <f>'[1]дератизація, дезінсекція'!$D$40</f>
        <v>0.06983706170866741</v>
      </c>
      <c r="M72" s="67"/>
      <c r="N72" s="67"/>
      <c r="O72" s="69">
        <f>SUM(D72:N72)</f>
        <v>3.122445174662102</v>
      </c>
      <c r="P72" s="70"/>
      <c r="Q72" s="71"/>
      <c r="R72" s="72">
        <f>O72*0.2</f>
        <v>0.6244890349324205</v>
      </c>
      <c r="S72" s="73">
        <f t="shared" si="0"/>
        <v>3.746934209594522</v>
      </c>
      <c r="T72" s="60"/>
      <c r="U72" s="74">
        <f t="shared" si="1"/>
        <v>0.31224451746621024</v>
      </c>
      <c r="V72" s="75">
        <f t="shared" si="2"/>
        <v>3.434689692128312</v>
      </c>
      <c r="W72" s="76">
        <f t="shared" si="3"/>
        <v>0.6869379384256624</v>
      </c>
      <c r="X72" s="77">
        <f t="shared" si="4"/>
        <v>4.1216276305539745</v>
      </c>
      <c r="Y72" s="78">
        <f t="shared" si="5"/>
        <v>0.46836677619931527</v>
      </c>
      <c r="Z72" s="61"/>
      <c r="AA72" s="75">
        <f t="shared" si="6"/>
        <v>3.590811950861417</v>
      </c>
      <c r="AB72" s="62"/>
      <c r="AC72" s="76">
        <f t="shared" si="7"/>
        <v>0.7181623901722834</v>
      </c>
      <c r="AD72" s="63"/>
      <c r="AE72" s="77">
        <f t="shared" si="8"/>
        <v>4.308974341033701</v>
      </c>
      <c r="AF72" s="60"/>
    </row>
    <row r="73" spans="1:32" ht="15.75">
      <c r="A73" s="65">
        <f>A72+1</f>
        <v>53</v>
      </c>
      <c r="B73" s="66" t="s">
        <v>156</v>
      </c>
      <c r="C73" s="66" t="s">
        <v>157</v>
      </c>
      <c r="D73" s="67">
        <f>'[1]прибирання прибуд. терит.'!$D$42</f>
        <v>1.2234605292653795</v>
      </c>
      <c r="E73" s="67">
        <f>'[1]техобсл. вода'!$D$35</f>
        <v>0.48245491467999657</v>
      </c>
      <c r="F73" s="67">
        <f>'[1]техобслуж. отопление'!$D$34</f>
        <v>0.15015906768775567</v>
      </c>
      <c r="G73" s="67">
        <v>0</v>
      </c>
      <c r="H73" s="67">
        <f>'[1]техобслуг. електромереж'!BE30</f>
        <v>0.1187317569281959</v>
      </c>
      <c r="I73" s="67">
        <f>'[2]вартість послуги'!$T$68</f>
        <v>0.616930047635762</v>
      </c>
      <c r="J73" s="67">
        <f>'[1]освітлення місць заг. користув.'!BE20</f>
        <v>0.14523010045381415</v>
      </c>
      <c r="K73" s="67">
        <f>'[1]вентканали'!$D$50</f>
        <v>0.24369337429343602</v>
      </c>
      <c r="L73" s="67">
        <f>'[1]дератизація, дезінсекція'!$D$40</f>
        <v>0.06983706170866741</v>
      </c>
      <c r="M73" s="67"/>
      <c r="N73" s="67"/>
      <c r="O73" s="69">
        <f>SUM(D73:N73)</f>
        <v>3.0504968526530076</v>
      </c>
      <c r="P73" s="70"/>
      <c r="Q73" s="71"/>
      <c r="R73" s="72">
        <f>O73*0.2</f>
        <v>0.6100993705306016</v>
      </c>
      <c r="S73" s="73">
        <f t="shared" si="0"/>
        <v>3.660596223183609</v>
      </c>
      <c r="T73" s="60"/>
      <c r="U73" s="74">
        <f t="shared" si="1"/>
        <v>0.3050496852653008</v>
      </c>
      <c r="V73" s="75">
        <f t="shared" si="2"/>
        <v>3.3555465379183085</v>
      </c>
      <c r="W73" s="76">
        <f t="shared" si="3"/>
        <v>0.6711093075836617</v>
      </c>
      <c r="X73" s="77">
        <f t="shared" si="4"/>
        <v>4.0266558455019705</v>
      </c>
      <c r="Y73" s="78">
        <f t="shared" si="5"/>
        <v>0.4575745278979511</v>
      </c>
      <c r="Z73" s="61"/>
      <c r="AA73" s="75">
        <f t="shared" si="6"/>
        <v>3.508071380550959</v>
      </c>
      <c r="AB73" s="62"/>
      <c r="AC73" s="76">
        <f t="shared" si="7"/>
        <v>0.7016142761101918</v>
      </c>
      <c r="AD73" s="63"/>
      <c r="AE73" s="77">
        <f t="shared" si="8"/>
        <v>4.209685656661151</v>
      </c>
      <c r="AF73" s="60"/>
    </row>
    <row r="74" spans="1:32" ht="7.5" customHeight="1">
      <c r="A74" s="79"/>
      <c r="B74" s="80"/>
      <c r="C74" s="81"/>
      <c r="D74" s="81"/>
      <c r="E74" s="81"/>
      <c r="F74" s="81"/>
      <c r="G74" s="81"/>
      <c r="H74" s="82"/>
      <c r="I74" s="82"/>
      <c r="J74" s="82"/>
      <c r="K74" s="82"/>
      <c r="L74" s="82"/>
      <c r="M74" s="82"/>
      <c r="N74" s="82"/>
      <c r="O74" s="83"/>
      <c r="P74" s="83"/>
      <c r="Q74" s="84"/>
      <c r="R74" s="83"/>
      <c r="S74" s="73"/>
      <c r="T74" s="60"/>
      <c r="U74" s="74"/>
      <c r="V74" s="75"/>
      <c r="W74" s="76"/>
      <c r="X74" s="77"/>
      <c r="Y74" s="78"/>
      <c r="Z74" s="61"/>
      <c r="AA74" s="75"/>
      <c r="AB74" s="62"/>
      <c r="AC74" s="76"/>
      <c r="AD74" s="63"/>
      <c r="AE74" s="77"/>
      <c r="AF74" s="60"/>
    </row>
    <row r="75" spans="1:32" ht="15.75">
      <c r="A75" s="85"/>
      <c r="B75" s="54" t="s">
        <v>158</v>
      </c>
      <c r="C75" s="54" t="s">
        <v>45</v>
      </c>
      <c r="D75" s="86"/>
      <c r="E75" s="86"/>
      <c r="F75" s="86"/>
      <c r="G75" s="86"/>
      <c r="H75" s="87"/>
      <c r="I75" s="87"/>
      <c r="J75" s="87"/>
      <c r="K75" s="87"/>
      <c r="L75" s="87"/>
      <c r="M75" s="87"/>
      <c r="N75" s="87"/>
      <c r="O75" s="88"/>
      <c r="P75" s="88"/>
      <c r="Q75" s="89"/>
      <c r="R75" s="90"/>
      <c r="S75" s="73"/>
      <c r="T75" s="60"/>
      <c r="U75" s="74"/>
      <c r="V75" s="75"/>
      <c r="W75" s="76"/>
      <c r="X75" s="77"/>
      <c r="Y75" s="78"/>
      <c r="Z75" s="61"/>
      <c r="AA75" s="75"/>
      <c r="AB75" s="62"/>
      <c r="AC75" s="76"/>
      <c r="AD75" s="63"/>
      <c r="AE75" s="77"/>
      <c r="AF75" s="60"/>
    </row>
    <row r="76" spans="1:32" ht="15.75">
      <c r="A76" s="65">
        <f>A73+1</f>
        <v>54</v>
      </c>
      <c r="B76" s="66" t="s">
        <v>159</v>
      </c>
      <c r="C76" s="66" t="s">
        <v>160</v>
      </c>
      <c r="D76" s="67">
        <f>'[1]прибирання прибуд. терит.'!$D$42</f>
        <v>1.2234605292653795</v>
      </c>
      <c r="E76" s="67">
        <f>'[1]техобсл. вода'!$D$35</f>
        <v>0.48245491467999657</v>
      </c>
      <c r="F76" s="67">
        <f>'[1]техобслуж. отопление'!$D$34</f>
        <v>0.15015906768775567</v>
      </c>
      <c r="G76" s="67">
        <f>'[1]техобслуж. гор.вод'!$D$30</f>
        <v>0.22808578224857054</v>
      </c>
      <c r="H76" s="67">
        <f>'[1]техобслуг. електромереж'!BF30</f>
        <v>0.06605029584523961</v>
      </c>
      <c r="I76" s="67">
        <f>'[2]вартість послуги'!$T$71</f>
        <v>0.5994820833741041</v>
      </c>
      <c r="J76" s="67">
        <f>'[1]освітлення місць заг. користув.'!BF20</f>
        <v>0.10991372365935138</v>
      </c>
      <c r="K76" s="68">
        <f>'[1]вентканали'!$D$49</f>
        <v>0.07605934357539378</v>
      </c>
      <c r="L76" s="67">
        <f>'[1]дератизація, дезінсекція'!$D$40</f>
        <v>0.06983706170866741</v>
      </c>
      <c r="M76" s="67"/>
      <c r="N76" s="67"/>
      <c r="O76" s="69">
        <f>SUM(D76:N76)</f>
        <v>3.0055028020444583</v>
      </c>
      <c r="P76" s="70"/>
      <c r="Q76" s="71"/>
      <c r="R76" s="72">
        <f>O76*0.2</f>
        <v>0.6011005604088917</v>
      </c>
      <c r="S76" s="73">
        <f aca="true" t="shared" si="15" ref="S76:S131">O76*1.2</f>
        <v>3.60660336245335</v>
      </c>
      <c r="T76" s="60"/>
      <c r="U76" s="74">
        <f aca="true" t="shared" si="16" ref="U76:U131">O76*0.1</f>
        <v>0.30055028020444585</v>
      </c>
      <c r="V76" s="75">
        <f aca="true" t="shared" si="17" ref="V76:V131">O76+U76</f>
        <v>3.306053082248904</v>
      </c>
      <c r="W76" s="76">
        <f aca="true" t="shared" si="18" ref="W76:W131">V76*0.2</f>
        <v>0.6612106164497809</v>
      </c>
      <c r="X76" s="77">
        <f aca="true" t="shared" si="19" ref="X76:X131">V76+W76</f>
        <v>3.9672636986986847</v>
      </c>
      <c r="Y76" s="78">
        <f aca="true" t="shared" si="20" ref="Y76:Y131">O76*0.15</f>
        <v>0.4508254203066687</v>
      </c>
      <c r="Z76" s="61"/>
      <c r="AA76" s="75">
        <f aca="true" t="shared" si="21" ref="AA76:AA131">O76+Y76</f>
        <v>3.456328222351127</v>
      </c>
      <c r="AB76" s="62"/>
      <c r="AC76" s="76">
        <f aca="true" t="shared" si="22" ref="AC76:AC131">AA76*0.2</f>
        <v>0.6912656444702254</v>
      </c>
      <c r="AD76" s="63"/>
      <c r="AE76" s="77">
        <f aca="true" t="shared" si="23" ref="AE76:AE131">AA76+AC76</f>
        <v>4.147593866821352</v>
      </c>
      <c r="AF76" s="60"/>
    </row>
    <row r="77" spans="1:32" ht="15.75">
      <c r="A77" s="65">
        <f>A76+1</f>
        <v>55</v>
      </c>
      <c r="B77" s="66" t="s">
        <v>161</v>
      </c>
      <c r="C77" s="66" t="s">
        <v>162</v>
      </c>
      <c r="D77" s="67">
        <f>'[1]прибирання прибуд. терит.'!$D$42</f>
        <v>1.2234605292653795</v>
      </c>
      <c r="E77" s="67">
        <f>'[1]техобсл. вода'!$D$35</f>
        <v>0.48245491467999657</v>
      </c>
      <c r="F77" s="67">
        <f>'[1]техобслуж. отопление'!$D$34</f>
        <v>0.15015906768775567</v>
      </c>
      <c r="G77" s="67">
        <f>'[1]техобслуж. гор.вод'!$D$30</f>
        <v>0.22808578224857054</v>
      </c>
      <c r="H77" s="67">
        <f>'[1]техобслуг. електромереж'!BG30</f>
        <v>0.1191287124813172</v>
      </c>
      <c r="I77" s="67">
        <f>'[2]вартість послуги'!$T$72</f>
        <v>0.653726386355393</v>
      </c>
      <c r="J77" s="67">
        <f>'[1]освітлення місць заг. користув.'!BG20</f>
        <v>0.14910438384163763</v>
      </c>
      <c r="K77" s="68">
        <f>'[1]вентканали'!$D$49</f>
        <v>0.07605934357539378</v>
      </c>
      <c r="L77" s="67">
        <f>'[1]дератизація, дезінсекція'!$D$40</f>
        <v>0.06983706170866741</v>
      </c>
      <c r="M77" s="67"/>
      <c r="N77" s="67"/>
      <c r="O77" s="69">
        <f>SUM(D77:N77)</f>
        <v>3.1520161818441115</v>
      </c>
      <c r="P77" s="70"/>
      <c r="Q77" s="71"/>
      <c r="R77" s="72">
        <f>O77*0.2</f>
        <v>0.6304032363688223</v>
      </c>
      <c r="S77" s="73">
        <f t="shared" si="15"/>
        <v>3.7824194182129336</v>
      </c>
      <c r="T77" s="60"/>
      <c r="U77" s="74">
        <f t="shared" si="16"/>
        <v>0.31520161818441117</v>
      </c>
      <c r="V77" s="75">
        <f t="shared" si="17"/>
        <v>3.4672178000285228</v>
      </c>
      <c r="W77" s="76">
        <f t="shared" si="18"/>
        <v>0.6934435600057046</v>
      </c>
      <c r="X77" s="77">
        <f t="shared" si="19"/>
        <v>4.1606613600342275</v>
      </c>
      <c r="Y77" s="78">
        <f t="shared" si="20"/>
        <v>0.4728024272766167</v>
      </c>
      <c r="Z77" s="61"/>
      <c r="AA77" s="75">
        <f t="shared" si="21"/>
        <v>3.6248186091207284</v>
      </c>
      <c r="AB77" s="62"/>
      <c r="AC77" s="76">
        <f t="shared" si="22"/>
        <v>0.7249637218241457</v>
      </c>
      <c r="AD77" s="63"/>
      <c r="AE77" s="77">
        <f t="shared" si="23"/>
        <v>4.349782330944874</v>
      </c>
      <c r="AF77" s="60"/>
    </row>
    <row r="78" spans="1:32" ht="9.75" customHeight="1">
      <c r="A78" s="79"/>
      <c r="B78" s="80"/>
      <c r="C78" s="81"/>
      <c r="D78" s="81"/>
      <c r="E78" s="81"/>
      <c r="F78" s="81"/>
      <c r="G78" s="81"/>
      <c r="H78" s="82"/>
      <c r="I78" s="82"/>
      <c r="J78" s="82"/>
      <c r="K78" s="82"/>
      <c r="L78" s="82"/>
      <c r="M78" s="82"/>
      <c r="N78" s="82"/>
      <c r="O78" s="83"/>
      <c r="P78" s="83"/>
      <c r="Q78" s="84"/>
      <c r="R78" s="83"/>
      <c r="S78" s="73"/>
      <c r="T78" s="60"/>
      <c r="U78" s="74"/>
      <c r="V78" s="75"/>
      <c r="W78" s="76"/>
      <c r="X78" s="77"/>
      <c r="Y78" s="78"/>
      <c r="Z78" s="61"/>
      <c r="AA78" s="75"/>
      <c r="AB78" s="62"/>
      <c r="AC78" s="76"/>
      <c r="AD78" s="63"/>
      <c r="AE78" s="77"/>
      <c r="AF78" s="60"/>
    </row>
    <row r="79" spans="1:32" ht="15.75">
      <c r="A79" s="85"/>
      <c r="B79" s="54" t="s">
        <v>163</v>
      </c>
      <c r="C79" s="54" t="s">
        <v>45</v>
      </c>
      <c r="D79" s="86"/>
      <c r="E79" s="86"/>
      <c r="F79" s="86"/>
      <c r="G79" s="86"/>
      <c r="H79" s="87"/>
      <c r="I79" s="87"/>
      <c r="J79" s="87"/>
      <c r="K79" s="87"/>
      <c r="L79" s="87"/>
      <c r="M79" s="87"/>
      <c r="N79" s="87"/>
      <c r="O79" s="88"/>
      <c r="P79" s="88"/>
      <c r="Q79" s="89"/>
      <c r="R79" s="90"/>
      <c r="S79" s="73"/>
      <c r="T79" s="60"/>
      <c r="U79" s="74"/>
      <c r="V79" s="75"/>
      <c r="W79" s="76"/>
      <c r="X79" s="77"/>
      <c r="Y79" s="78"/>
      <c r="Z79" s="61"/>
      <c r="AA79" s="75"/>
      <c r="AB79" s="62"/>
      <c r="AC79" s="76"/>
      <c r="AD79" s="63"/>
      <c r="AE79" s="77"/>
      <c r="AF79" s="60"/>
    </row>
    <row r="80" spans="1:32" ht="15.75">
      <c r="A80" s="65">
        <v>56</v>
      </c>
      <c r="B80" s="66" t="s">
        <v>164</v>
      </c>
      <c r="C80" s="66" t="s">
        <v>165</v>
      </c>
      <c r="D80" s="67">
        <f>'[1]прибирання прибуд. терит.'!$D$42</f>
        <v>1.2234605292653795</v>
      </c>
      <c r="E80" s="67">
        <f>'[1]техобсл. вода'!$D$35</f>
        <v>0.48245491467999657</v>
      </c>
      <c r="F80" s="67">
        <f>'[1]техобслуж. отопление'!$D$34</f>
        <v>0.15015906768775567</v>
      </c>
      <c r="G80" s="67">
        <f>'[1]техобслуж. гор.вод'!$D$30</f>
        <v>0.22808578224857054</v>
      </c>
      <c r="H80" s="67">
        <f>'[1]техобслуг. електромереж'!BH30</f>
        <v>0.10858424844512457</v>
      </c>
      <c r="I80" s="67">
        <f>'[2]вартість послуги'!$T$75</f>
        <v>0.632813422723504</v>
      </c>
      <c r="J80" s="67">
        <f>'[1]освітлення місць заг. користув.'!BH20</f>
        <v>0.09492745992033177</v>
      </c>
      <c r="K80" s="68">
        <f>'[1]вентканали'!$D$49</f>
        <v>0.07605934357539378</v>
      </c>
      <c r="L80" s="67">
        <f>'[1]дератизація, дезінсекція'!$D$40</f>
        <v>0.06983706170866741</v>
      </c>
      <c r="M80" s="67"/>
      <c r="N80" s="67"/>
      <c r="O80" s="69">
        <f>SUM(D80:N80)</f>
        <v>3.066381830254724</v>
      </c>
      <c r="P80" s="70"/>
      <c r="Q80" s="71"/>
      <c r="R80" s="72">
        <f>O80*0.2</f>
        <v>0.6132763660509448</v>
      </c>
      <c r="S80" s="73">
        <f t="shared" si="15"/>
        <v>3.6796581963056685</v>
      </c>
      <c r="T80" s="60"/>
      <c r="U80" s="74">
        <f t="shared" si="16"/>
        <v>0.3066381830254724</v>
      </c>
      <c r="V80" s="75">
        <f t="shared" si="17"/>
        <v>3.3730200132801964</v>
      </c>
      <c r="W80" s="76">
        <f t="shared" si="18"/>
        <v>0.6746040026560394</v>
      </c>
      <c r="X80" s="77">
        <f t="shared" si="19"/>
        <v>4.047624015936236</v>
      </c>
      <c r="Y80" s="78">
        <f t="shared" si="20"/>
        <v>0.45995727453820856</v>
      </c>
      <c r="Z80" s="61"/>
      <c r="AA80" s="75">
        <f t="shared" si="21"/>
        <v>3.5263391047929327</v>
      </c>
      <c r="AB80" s="62"/>
      <c r="AC80" s="76">
        <f t="shared" si="22"/>
        <v>0.7052678209585865</v>
      </c>
      <c r="AD80" s="63"/>
      <c r="AE80" s="77">
        <f t="shared" si="23"/>
        <v>4.231606925751519</v>
      </c>
      <c r="AF80" s="60"/>
    </row>
    <row r="81" spans="1:32" ht="15.75">
      <c r="A81" s="65">
        <f>A80+1</f>
        <v>57</v>
      </c>
      <c r="B81" s="66" t="s">
        <v>166</v>
      </c>
      <c r="C81" s="66" t="s">
        <v>167</v>
      </c>
      <c r="D81" s="67">
        <f>'[1]прибирання прибуд. терит.'!$D$42</f>
        <v>1.2234605292653795</v>
      </c>
      <c r="E81" s="67">
        <f>'[1]техобсл. вода'!$D$35</f>
        <v>0.48245491467999657</v>
      </c>
      <c r="F81" s="67">
        <f>'[1]техобслуж. отопление'!$D$34</f>
        <v>0.15015906768775567</v>
      </c>
      <c r="G81" s="67">
        <f>'[1]техобслуж. гор.вод'!$D$30</f>
        <v>0.22808578224857054</v>
      </c>
      <c r="H81" s="67">
        <f>'[1]техобслуг. електромереж'!BI30</f>
        <v>0.12406761308032666</v>
      </c>
      <c r="I81" s="67">
        <f>'[2]вартість послуги'!$T$76</f>
        <v>0.6804448584705008</v>
      </c>
      <c r="J81" s="67">
        <f>'[1]освітлення місць заг. користув.'!BI20</f>
        <v>0.12906502194255964</v>
      </c>
      <c r="K81" s="68">
        <f>'[1]вентканали'!$D$49</f>
        <v>0.07605934357539378</v>
      </c>
      <c r="L81" s="67">
        <f>'[1]дератизація, дезінсекція'!$D$40</f>
        <v>0.06983706170866741</v>
      </c>
      <c r="M81" s="67"/>
      <c r="N81" s="67"/>
      <c r="O81" s="69">
        <f>SUM(D81:N81)</f>
        <v>3.1636341926591505</v>
      </c>
      <c r="P81" s="70"/>
      <c r="Q81" s="71"/>
      <c r="R81" s="72">
        <f>O81*0.2</f>
        <v>0.6327268385318301</v>
      </c>
      <c r="S81" s="73">
        <f t="shared" si="15"/>
        <v>3.7963610311909806</v>
      </c>
      <c r="T81" s="60"/>
      <c r="U81" s="74">
        <f t="shared" si="16"/>
        <v>0.31636341926591505</v>
      </c>
      <c r="V81" s="75">
        <f t="shared" si="17"/>
        <v>3.4799976119250653</v>
      </c>
      <c r="W81" s="76">
        <f t="shared" si="18"/>
        <v>0.6959995223850131</v>
      </c>
      <c r="X81" s="77">
        <f t="shared" si="19"/>
        <v>4.175997134310078</v>
      </c>
      <c r="Y81" s="78">
        <f t="shared" si="20"/>
        <v>0.47454512889887257</v>
      </c>
      <c r="Z81" s="61"/>
      <c r="AA81" s="75">
        <f t="shared" si="21"/>
        <v>3.638179321558023</v>
      </c>
      <c r="AB81" s="62"/>
      <c r="AC81" s="76">
        <f t="shared" si="22"/>
        <v>0.7276358643116047</v>
      </c>
      <c r="AD81" s="63"/>
      <c r="AE81" s="77">
        <f t="shared" si="23"/>
        <v>4.365815185869628</v>
      </c>
      <c r="AF81" s="60"/>
    </row>
    <row r="82" spans="1:32" ht="8.25" customHeight="1">
      <c r="A82" s="79"/>
      <c r="B82" s="80"/>
      <c r="C82" s="81"/>
      <c r="D82" s="81"/>
      <c r="E82" s="81"/>
      <c r="F82" s="81"/>
      <c r="G82" s="81"/>
      <c r="H82" s="82"/>
      <c r="I82" s="82"/>
      <c r="J82" s="82"/>
      <c r="K82" s="82"/>
      <c r="L82" s="82"/>
      <c r="M82" s="82"/>
      <c r="N82" s="82"/>
      <c r="O82" s="83"/>
      <c r="P82" s="83"/>
      <c r="Q82" s="84"/>
      <c r="R82" s="83"/>
      <c r="S82" s="73"/>
      <c r="T82" s="60"/>
      <c r="U82" s="74"/>
      <c r="V82" s="75"/>
      <c r="W82" s="76"/>
      <c r="X82" s="77"/>
      <c r="Y82" s="78"/>
      <c r="Z82" s="61"/>
      <c r="AA82" s="75"/>
      <c r="AB82" s="62"/>
      <c r="AC82" s="76"/>
      <c r="AD82" s="63"/>
      <c r="AE82" s="77"/>
      <c r="AF82" s="60"/>
    </row>
    <row r="83" spans="1:32" ht="15.75">
      <c r="A83" s="85"/>
      <c r="B83" s="54" t="s">
        <v>168</v>
      </c>
      <c r="C83" s="54" t="s">
        <v>45</v>
      </c>
      <c r="D83" s="86"/>
      <c r="E83" s="86"/>
      <c r="F83" s="86"/>
      <c r="G83" s="86"/>
      <c r="H83" s="87"/>
      <c r="I83" s="87"/>
      <c r="J83" s="87"/>
      <c r="K83" s="87"/>
      <c r="L83" s="87"/>
      <c r="M83" s="87"/>
      <c r="N83" s="87"/>
      <c r="O83" s="88"/>
      <c r="P83" s="88"/>
      <c r="Q83" s="89"/>
      <c r="R83" s="90"/>
      <c r="S83" s="73"/>
      <c r="T83" s="60"/>
      <c r="U83" s="74"/>
      <c r="V83" s="75"/>
      <c r="W83" s="76"/>
      <c r="X83" s="77"/>
      <c r="Y83" s="78"/>
      <c r="Z83" s="61"/>
      <c r="AA83" s="75"/>
      <c r="AB83" s="62"/>
      <c r="AC83" s="76"/>
      <c r="AD83" s="63"/>
      <c r="AE83" s="77"/>
      <c r="AF83" s="60"/>
    </row>
    <row r="84" spans="1:32" ht="15.75">
      <c r="A84" s="65">
        <v>58</v>
      </c>
      <c r="B84" s="66" t="s">
        <v>169</v>
      </c>
      <c r="C84" s="66" t="s">
        <v>170</v>
      </c>
      <c r="D84" s="67">
        <f>'[1]прибирання прибуд. терит.'!$D$42</f>
        <v>1.2234605292653795</v>
      </c>
      <c r="E84" s="67">
        <f>'[1]техобсл. вода'!$D$35</f>
        <v>0.48245491467999657</v>
      </c>
      <c r="F84" s="67">
        <f>'[1]техобслуж. отопление'!$D$34</f>
        <v>0.15015906768775567</v>
      </c>
      <c r="G84" s="67">
        <f>'[1]техобслуж. гор.вод'!$D$30</f>
        <v>0.22808578224857054</v>
      </c>
      <c r="H84" s="67">
        <f>'[1]техобслуг. електромереж'!BJ30</f>
        <v>0.1140311838757769</v>
      </c>
      <c r="I84" s="67">
        <f>'[2]вартість послуги'!$T$79</f>
        <v>0.618635844210895</v>
      </c>
      <c r="J84" s="67">
        <f>'[1]освітлення місць заг. користув.'!BJ20</f>
        <v>0.13465639658967968</v>
      </c>
      <c r="K84" s="68">
        <f>'[1]вентканали'!$D$49</f>
        <v>0.07605934357539378</v>
      </c>
      <c r="L84" s="67">
        <f>'[1]дератизація, дезінсекція'!$D$40</f>
        <v>0.06983706170866741</v>
      </c>
      <c r="M84" s="67"/>
      <c r="N84" s="67"/>
      <c r="O84" s="69">
        <f aca="true" t="shared" si="24" ref="O84:O92">SUM(D84:N84)</f>
        <v>3.0973801238421155</v>
      </c>
      <c r="P84" s="70"/>
      <c r="Q84" s="71"/>
      <c r="R84" s="72">
        <f aca="true" t="shared" si="25" ref="R84:R92">O84*0.2</f>
        <v>0.6194760247684231</v>
      </c>
      <c r="S84" s="73">
        <f t="shared" si="15"/>
        <v>3.7168561486105385</v>
      </c>
      <c r="T84" s="60"/>
      <c r="U84" s="74">
        <f t="shared" si="16"/>
        <v>0.30973801238421156</v>
      </c>
      <c r="V84" s="75">
        <f t="shared" si="17"/>
        <v>3.407118136226327</v>
      </c>
      <c r="W84" s="76">
        <f t="shared" si="18"/>
        <v>0.6814236272452655</v>
      </c>
      <c r="X84" s="77">
        <f t="shared" si="19"/>
        <v>4.088541763471593</v>
      </c>
      <c r="Y84" s="78">
        <f t="shared" si="20"/>
        <v>0.4646070185763173</v>
      </c>
      <c r="Z84" s="61"/>
      <c r="AA84" s="75">
        <f t="shared" si="21"/>
        <v>3.561987142418433</v>
      </c>
      <c r="AB84" s="62"/>
      <c r="AC84" s="76">
        <f t="shared" si="22"/>
        <v>0.7123974284836866</v>
      </c>
      <c r="AD84" s="63"/>
      <c r="AE84" s="77">
        <f t="shared" si="23"/>
        <v>4.27438457090212</v>
      </c>
      <c r="AF84" s="60"/>
    </row>
    <row r="85" spans="1:32" ht="15.75">
      <c r="A85" s="65">
        <f aca="true" t="shared" si="26" ref="A85:A92">A84+1</f>
        <v>59</v>
      </c>
      <c r="B85" s="66" t="s">
        <v>171</v>
      </c>
      <c r="C85" s="66" t="s">
        <v>172</v>
      </c>
      <c r="D85" s="67">
        <f>'[1]прибирання прибуд. терит.'!$D$42</f>
        <v>1.2234605292653795</v>
      </c>
      <c r="E85" s="67">
        <f>'[1]техобсл. вода'!$D$35</f>
        <v>0.48245491467999657</v>
      </c>
      <c r="F85" s="67">
        <f>'[1]техобслуж. отопление'!$D$34</f>
        <v>0.15015906768775567</v>
      </c>
      <c r="G85" s="67">
        <f>'[1]техобслуж. гор.вод'!$D$30</f>
        <v>0.22808578224857054</v>
      </c>
      <c r="H85" s="67">
        <f>'[1]техобслуг. електромереж'!BK30</f>
        <v>0.11533053746658725</v>
      </c>
      <c r="I85" s="67">
        <f>'[2]вартість послуги'!$T$80</f>
        <v>0.6229210383222709</v>
      </c>
      <c r="J85" s="67">
        <f>'[1]освітлення місць заг. користув.'!BK20</f>
        <v>0.1361907687367319</v>
      </c>
      <c r="K85" s="68">
        <f>'[1]вентканали'!$D$49</f>
        <v>0.07605934357539378</v>
      </c>
      <c r="L85" s="67">
        <f>'[1]дератизація, дезінсекція'!$D$40</f>
        <v>0.06983706170866741</v>
      </c>
      <c r="M85" s="67"/>
      <c r="N85" s="67"/>
      <c r="O85" s="69">
        <f t="shared" si="24"/>
        <v>3.1044990436913538</v>
      </c>
      <c r="P85" s="70"/>
      <c r="Q85" s="71"/>
      <c r="R85" s="72">
        <f t="shared" si="25"/>
        <v>0.6208998087382708</v>
      </c>
      <c r="S85" s="73">
        <f t="shared" si="15"/>
        <v>3.7253988524296244</v>
      </c>
      <c r="T85" s="60"/>
      <c r="U85" s="74">
        <f t="shared" si="16"/>
        <v>0.3104499043691354</v>
      </c>
      <c r="V85" s="75">
        <f t="shared" si="17"/>
        <v>3.414948948060489</v>
      </c>
      <c r="W85" s="76">
        <f t="shared" si="18"/>
        <v>0.6829897896120979</v>
      </c>
      <c r="X85" s="77">
        <f t="shared" si="19"/>
        <v>4.097938737672587</v>
      </c>
      <c r="Y85" s="78">
        <f t="shared" si="20"/>
        <v>0.46567485655370305</v>
      </c>
      <c r="Z85" s="61"/>
      <c r="AA85" s="75">
        <f t="shared" si="21"/>
        <v>3.5701739002450568</v>
      </c>
      <c r="AB85" s="62"/>
      <c r="AC85" s="76">
        <f t="shared" si="22"/>
        <v>0.7140347800490114</v>
      </c>
      <c r="AD85" s="63"/>
      <c r="AE85" s="77">
        <f t="shared" si="23"/>
        <v>4.284208680294068</v>
      </c>
      <c r="AF85" s="60"/>
    </row>
    <row r="86" spans="1:32" ht="15.75">
      <c r="A86" s="65">
        <f t="shared" si="26"/>
        <v>60</v>
      </c>
      <c r="B86" s="66" t="s">
        <v>173</v>
      </c>
      <c r="C86" s="66" t="s">
        <v>174</v>
      </c>
      <c r="D86" s="67">
        <f>'[1]прибирання прибуд. терит.'!$D$42</f>
        <v>1.2234605292653795</v>
      </c>
      <c r="E86" s="67">
        <f>'[1]техобсл. вода'!$D$35</f>
        <v>0.48245491467999657</v>
      </c>
      <c r="F86" s="67">
        <f>'[1]техобслуж. отопление'!$D$34</f>
        <v>0.15015906768775567</v>
      </c>
      <c r="G86" s="67">
        <f>'[1]техобслуж. гор.вод'!$D$30</f>
        <v>0.22808578224857054</v>
      </c>
      <c r="H86" s="67">
        <f>'[1]техобслуг. електромереж'!BL30</f>
        <v>0.10719747953206124</v>
      </c>
      <c r="I86" s="67">
        <f>'[2]вартість послуги'!$T$81</f>
        <v>0.6354009876555826</v>
      </c>
      <c r="J86" s="67">
        <f>'[1]освітлення місць заг. користув.'!BL20</f>
        <v>0.11811405348702576</v>
      </c>
      <c r="K86" s="68">
        <f>'[1]вентканали'!$D$49</f>
        <v>0.07605934357539378</v>
      </c>
      <c r="L86" s="67">
        <f>'[1]дератизація, дезінсекція'!$D$40</f>
        <v>0.06983706170866741</v>
      </c>
      <c r="M86" s="67"/>
      <c r="N86" s="67"/>
      <c r="O86" s="69">
        <f t="shared" si="24"/>
        <v>3.090769219840433</v>
      </c>
      <c r="P86" s="70"/>
      <c r="Q86" s="71"/>
      <c r="R86" s="72">
        <f t="shared" si="25"/>
        <v>0.6181538439680866</v>
      </c>
      <c r="S86" s="73">
        <f t="shared" si="15"/>
        <v>3.7089230638085193</v>
      </c>
      <c r="T86" s="60"/>
      <c r="U86" s="74">
        <f t="shared" si="16"/>
        <v>0.3090769219840433</v>
      </c>
      <c r="V86" s="75">
        <f t="shared" si="17"/>
        <v>3.3998461418244763</v>
      </c>
      <c r="W86" s="76">
        <f t="shared" si="18"/>
        <v>0.6799692283648953</v>
      </c>
      <c r="X86" s="77">
        <f t="shared" si="19"/>
        <v>4.079815370189372</v>
      </c>
      <c r="Y86" s="78">
        <f t="shared" si="20"/>
        <v>0.4636153829760649</v>
      </c>
      <c r="Z86" s="61"/>
      <c r="AA86" s="75">
        <f t="shared" si="21"/>
        <v>3.554384602816498</v>
      </c>
      <c r="AB86" s="62"/>
      <c r="AC86" s="76">
        <f t="shared" si="22"/>
        <v>0.7108769205632997</v>
      </c>
      <c r="AD86" s="63"/>
      <c r="AE86" s="77">
        <f t="shared" si="23"/>
        <v>4.265261523379797</v>
      </c>
      <c r="AF86" s="60"/>
    </row>
    <row r="87" spans="1:32" ht="15.75">
      <c r="A87" s="65">
        <f t="shared" si="26"/>
        <v>61</v>
      </c>
      <c r="B87" s="66" t="s">
        <v>175</v>
      </c>
      <c r="C87" s="66" t="s">
        <v>176</v>
      </c>
      <c r="D87" s="67">
        <f>'[1]прибирання прибуд. терит.'!$D$42</f>
        <v>1.2234605292653795</v>
      </c>
      <c r="E87" s="67">
        <f>'[1]техобсл. вода'!$D$35</f>
        <v>0.48245491467999657</v>
      </c>
      <c r="F87" s="67">
        <f>'[1]техобслуж. отопление'!$D$34</f>
        <v>0.15015906768775567</v>
      </c>
      <c r="G87" s="67">
        <f>'[1]техобслуж. гор.вод'!$D$30</f>
        <v>0.22808578224857054</v>
      </c>
      <c r="H87" s="67">
        <f>'[1]техобслуг. електромереж'!BM30</f>
        <v>0.09520193813906792</v>
      </c>
      <c r="I87" s="67">
        <f>'[2]вартість послуги'!$T$82</f>
        <v>0.677761688785046</v>
      </c>
      <c r="J87" s="67">
        <f>'[1]освітлення місць заг. користув.'!BM20</f>
        <v>0.09777135719420385</v>
      </c>
      <c r="K87" s="68">
        <f>'[1]вентканали'!$D$49</f>
        <v>0.07605934357539378</v>
      </c>
      <c r="L87" s="67">
        <f>'[1]дератизація, дезінсекція'!$D$40</f>
        <v>0.06983706170866741</v>
      </c>
      <c r="M87" s="67"/>
      <c r="N87" s="67"/>
      <c r="O87" s="69">
        <f t="shared" si="24"/>
        <v>3.100791683284081</v>
      </c>
      <c r="P87" s="70"/>
      <c r="Q87" s="71"/>
      <c r="R87" s="72">
        <f t="shared" si="25"/>
        <v>0.6201583366568162</v>
      </c>
      <c r="S87" s="73">
        <f t="shared" si="15"/>
        <v>3.720950019940897</v>
      </c>
      <c r="T87" s="60"/>
      <c r="U87" s="74">
        <f t="shared" si="16"/>
        <v>0.3100791683284081</v>
      </c>
      <c r="V87" s="75">
        <f t="shared" si="17"/>
        <v>3.410870851612489</v>
      </c>
      <c r="W87" s="76">
        <f t="shared" si="18"/>
        <v>0.6821741703224978</v>
      </c>
      <c r="X87" s="77">
        <f t="shared" si="19"/>
        <v>4.093045021934987</v>
      </c>
      <c r="Y87" s="78">
        <f t="shared" si="20"/>
        <v>0.46511875249261214</v>
      </c>
      <c r="Z87" s="61"/>
      <c r="AA87" s="75">
        <f t="shared" si="21"/>
        <v>3.565910435776693</v>
      </c>
      <c r="AB87" s="62"/>
      <c r="AC87" s="76">
        <f t="shared" si="22"/>
        <v>0.7131820871553387</v>
      </c>
      <c r="AD87" s="63"/>
      <c r="AE87" s="77">
        <f t="shared" si="23"/>
        <v>4.279092522932032</v>
      </c>
      <c r="AF87" s="60"/>
    </row>
    <row r="88" spans="1:32" ht="15.75">
      <c r="A88" s="65">
        <f t="shared" si="26"/>
        <v>62</v>
      </c>
      <c r="B88" s="66" t="s">
        <v>177</v>
      </c>
      <c r="C88" s="66" t="s">
        <v>178</v>
      </c>
      <c r="D88" s="67">
        <f>'[1]прибирання прибуд. терит.'!$D$42</f>
        <v>1.2234605292653795</v>
      </c>
      <c r="E88" s="67">
        <f>'[1]техобсл. вода'!$D$35</f>
        <v>0.48245491467999657</v>
      </c>
      <c r="F88" s="67">
        <f>'[1]техобслуж. отопление'!$D$34</f>
        <v>0.15015906768775567</v>
      </c>
      <c r="G88" s="67">
        <f>'[1]техобслуж. гор.вод'!$D$30</f>
        <v>0.22808578224857054</v>
      </c>
      <c r="H88" s="67">
        <f>'[1]техобслуг. електромереж'!BN30</f>
        <v>0.09852946564261084</v>
      </c>
      <c r="I88" s="67">
        <f>'[2]вартість послуги'!$T$83</f>
        <v>0.604647189965426</v>
      </c>
      <c r="J88" s="67">
        <f>'[1]освітлення місць заг. користув.'!BN20</f>
        <v>0.12021607704695379</v>
      </c>
      <c r="K88" s="68">
        <f>'[1]вентканали'!$D$49</f>
        <v>0.07605934357539378</v>
      </c>
      <c r="L88" s="67">
        <f>'[1]дератизація, дезінсекція'!$D$40</f>
        <v>0.06983706170866741</v>
      </c>
      <c r="M88" s="67"/>
      <c r="N88" s="67"/>
      <c r="O88" s="69">
        <f t="shared" si="24"/>
        <v>3.053449431820754</v>
      </c>
      <c r="P88" s="70"/>
      <c r="Q88" s="71"/>
      <c r="R88" s="72">
        <f t="shared" si="25"/>
        <v>0.6106898863641508</v>
      </c>
      <c r="S88" s="73">
        <f t="shared" si="15"/>
        <v>3.6641393181849047</v>
      </c>
      <c r="T88" s="60"/>
      <c r="U88" s="74">
        <f t="shared" si="16"/>
        <v>0.3053449431820754</v>
      </c>
      <c r="V88" s="75">
        <f t="shared" si="17"/>
        <v>3.3587943750028293</v>
      </c>
      <c r="W88" s="76">
        <f t="shared" si="18"/>
        <v>0.6717588750005659</v>
      </c>
      <c r="X88" s="77">
        <f t="shared" si="19"/>
        <v>4.030553250003395</v>
      </c>
      <c r="Y88" s="78">
        <f t="shared" si="20"/>
        <v>0.4580174147731131</v>
      </c>
      <c r="Z88" s="61"/>
      <c r="AA88" s="75">
        <f t="shared" si="21"/>
        <v>3.511466846593867</v>
      </c>
      <c r="AB88" s="62"/>
      <c r="AC88" s="76">
        <f t="shared" si="22"/>
        <v>0.7022933693187734</v>
      </c>
      <c r="AD88" s="63"/>
      <c r="AE88" s="77">
        <f t="shared" si="23"/>
        <v>4.21376021591264</v>
      </c>
      <c r="AF88" s="60"/>
    </row>
    <row r="89" spans="1:32" ht="15.75">
      <c r="A89" s="65">
        <f t="shared" si="26"/>
        <v>63</v>
      </c>
      <c r="B89" s="66" t="s">
        <v>179</v>
      </c>
      <c r="C89" s="66" t="s">
        <v>180</v>
      </c>
      <c r="D89" s="67">
        <f>'[1]прибирання прибуд. терит.'!$D$42</f>
        <v>1.2234605292653795</v>
      </c>
      <c r="E89" s="67">
        <f>'[1]техобсл. вода'!$D$35</f>
        <v>0.48245491467999657</v>
      </c>
      <c r="F89" s="67">
        <f>'[1]техобслуж. отопление'!$D$34</f>
        <v>0.15015906768775567</v>
      </c>
      <c r="G89" s="67">
        <f>'[1]техобслуж. гор.вод'!$D$30</f>
        <v>0.22808578224857054</v>
      </c>
      <c r="H89" s="67">
        <f>'[1]техобслуг. електромереж'!BO30</f>
        <v>0.12359183869493337</v>
      </c>
      <c r="I89" s="67">
        <f>'[2]вартість послуги'!$T$84</f>
        <v>0.6541898218431451</v>
      </c>
      <c r="J89" s="67">
        <f>'[1]освітлення місць заг. користув.'!BO20</f>
        <v>0.09355686036545006</v>
      </c>
      <c r="K89" s="68">
        <f>'[1]вентканали'!$D$49</f>
        <v>0.07605934357539378</v>
      </c>
      <c r="L89" s="67">
        <f>'[1]дератизація, дезінсекція'!$D$40</f>
        <v>0.06983706170866741</v>
      </c>
      <c r="M89" s="67"/>
      <c r="N89" s="67"/>
      <c r="O89" s="69">
        <f t="shared" si="24"/>
        <v>3.101395220069292</v>
      </c>
      <c r="P89" s="70"/>
      <c r="Q89" s="71"/>
      <c r="R89" s="72">
        <f t="shared" si="25"/>
        <v>0.6202790440138584</v>
      </c>
      <c r="S89" s="73">
        <f t="shared" si="15"/>
        <v>3.72167426408315</v>
      </c>
      <c r="T89" s="60"/>
      <c r="U89" s="74">
        <f t="shared" si="16"/>
        <v>0.3101395220069292</v>
      </c>
      <c r="V89" s="75">
        <f t="shared" si="17"/>
        <v>3.411534742076221</v>
      </c>
      <c r="W89" s="76">
        <f t="shared" si="18"/>
        <v>0.6823069484152442</v>
      </c>
      <c r="X89" s="77">
        <f t="shared" si="19"/>
        <v>4.093841690491465</v>
      </c>
      <c r="Y89" s="78">
        <f t="shared" si="20"/>
        <v>0.46520928301039377</v>
      </c>
      <c r="Z89" s="61"/>
      <c r="AA89" s="75">
        <f t="shared" si="21"/>
        <v>3.5666045030796854</v>
      </c>
      <c r="AB89" s="62"/>
      <c r="AC89" s="76">
        <f t="shared" si="22"/>
        <v>0.7133209006159371</v>
      </c>
      <c r="AD89" s="63"/>
      <c r="AE89" s="77">
        <f t="shared" si="23"/>
        <v>4.279925403695622</v>
      </c>
      <c r="AF89" s="60"/>
    </row>
    <row r="90" spans="1:32" ht="15.75">
      <c r="A90" s="65">
        <f t="shared" si="26"/>
        <v>64</v>
      </c>
      <c r="B90" s="66" t="s">
        <v>181</v>
      </c>
      <c r="C90" s="66" t="s">
        <v>182</v>
      </c>
      <c r="D90" s="67">
        <f>'[1]прибирання прибуд. терит.'!$D$42</f>
        <v>1.2234605292653795</v>
      </c>
      <c r="E90" s="67">
        <f>'[1]техобсл. вода'!$D$35</f>
        <v>0.48245491467999657</v>
      </c>
      <c r="F90" s="67">
        <f>'[1]техобслуж. отопление'!$D$34</f>
        <v>0.15015906768775567</v>
      </c>
      <c r="G90" s="67">
        <f>'[1]техобслуж. гор.вод'!$D$30</f>
        <v>0.22808578224857054</v>
      </c>
      <c r="H90" s="67">
        <f>'[1]техобслуг. електромереж'!BP30</f>
        <v>0.09489028429545551</v>
      </c>
      <c r="I90" s="67">
        <f>'[2]вартість послуги'!$T$85</f>
        <v>0.6918072111079707</v>
      </c>
      <c r="J90" s="67">
        <f>'[1]освітлення місць заг. користув.'!BP20</f>
        <v>0.16808012493121094</v>
      </c>
      <c r="K90" s="68">
        <f>'[1]вентканали'!$D$49</f>
        <v>0.07605934357539378</v>
      </c>
      <c r="L90" s="67">
        <f>'[1]дератизація, дезінсекція'!$D$40</f>
        <v>0.06983706170866741</v>
      </c>
      <c r="M90" s="67"/>
      <c r="N90" s="67"/>
      <c r="O90" s="69">
        <f t="shared" si="24"/>
        <v>3.1848343195004007</v>
      </c>
      <c r="P90" s="70"/>
      <c r="Q90" s="71"/>
      <c r="R90" s="72">
        <f t="shared" si="25"/>
        <v>0.6369668639000802</v>
      </c>
      <c r="S90" s="73">
        <f t="shared" si="15"/>
        <v>3.821801183400481</v>
      </c>
      <c r="T90" s="60"/>
      <c r="U90" s="74">
        <f t="shared" si="16"/>
        <v>0.3184834319500401</v>
      </c>
      <c r="V90" s="75">
        <f t="shared" si="17"/>
        <v>3.503317751450441</v>
      </c>
      <c r="W90" s="76">
        <f t="shared" si="18"/>
        <v>0.7006635502900882</v>
      </c>
      <c r="X90" s="77">
        <f t="shared" si="19"/>
        <v>4.203981301740529</v>
      </c>
      <c r="Y90" s="78">
        <f t="shared" si="20"/>
        <v>0.4777251479250601</v>
      </c>
      <c r="Z90" s="61"/>
      <c r="AA90" s="75">
        <f t="shared" si="21"/>
        <v>3.662559467425461</v>
      </c>
      <c r="AB90" s="62"/>
      <c r="AC90" s="76">
        <f t="shared" si="22"/>
        <v>0.7325118934850923</v>
      </c>
      <c r="AD90" s="63"/>
      <c r="AE90" s="77">
        <f t="shared" si="23"/>
        <v>4.395071360910553</v>
      </c>
      <c r="AF90" s="60"/>
    </row>
    <row r="91" spans="1:32" ht="15.75">
      <c r="A91" s="65">
        <f t="shared" si="26"/>
        <v>65</v>
      </c>
      <c r="B91" s="66" t="s">
        <v>183</v>
      </c>
      <c r="C91" s="66" t="s">
        <v>184</v>
      </c>
      <c r="D91" s="67">
        <f>'[1]прибирання прибуд. терит.'!$D$42</f>
        <v>1.2234605292653795</v>
      </c>
      <c r="E91" s="67">
        <f>'[1]техобсл. вода'!$D$35</f>
        <v>0.48245491467999657</v>
      </c>
      <c r="F91" s="67">
        <f>'[1]техобслуж. отопление'!$D$34</f>
        <v>0.15015906768775567</v>
      </c>
      <c r="G91" s="67">
        <f>'[1]техобслуж. гор.вод'!$D$30</f>
        <v>0.22808578224857054</v>
      </c>
      <c r="H91" s="67">
        <f>'[1]техобслуг. електромереж'!BQ30</f>
        <v>0.09470222376376852</v>
      </c>
      <c r="I91" s="67">
        <f>'[2]вартість послуги'!$T$86</f>
        <v>0.6046735031537546</v>
      </c>
      <c r="J91" s="67">
        <f>'[1]освітлення місць заг. користув.'!BQ20</f>
        <v>0.11764622155043196</v>
      </c>
      <c r="K91" s="68">
        <f>'[1]вентканали'!$D$49</f>
        <v>0.07605934357539378</v>
      </c>
      <c r="L91" s="67">
        <f>'[1]дератизація, дезінсекція'!$D$40</f>
        <v>0.06983706170866741</v>
      </c>
      <c r="M91" s="67"/>
      <c r="N91" s="67"/>
      <c r="O91" s="69">
        <f t="shared" si="24"/>
        <v>3.0470786476337186</v>
      </c>
      <c r="P91" s="70"/>
      <c r="Q91" s="71"/>
      <c r="R91" s="72">
        <f t="shared" si="25"/>
        <v>0.6094157295267437</v>
      </c>
      <c r="S91" s="73">
        <f t="shared" si="15"/>
        <v>3.6564943771604623</v>
      </c>
      <c r="T91" s="60"/>
      <c r="U91" s="74">
        <f t="shared" si="16"/>
        <v>0.30470786476337186</v>
      </c>
      <c r="V91" s="75">
        <f t="shared" si="17"/>
        <v>3.3517865123970907</v>
      </c>
      <c r="W91" s="76">
        <f t="shared" si="18"/>
        <v>0.6703573024794182</v>
      </c>
      <c r="X91" s="77">
        <f t="shared" si="19"/>
        <v>4.022143814876509</v>
      </c>
      <c r="Y91" s="78">
        <f t="shared" si="20"/>
        <v>0.4570617971450578</v>
      </c>
      <c r="Z91" s="61"/>
      <c r="AA91" s="75">
        <f t="shared" si="21"/>
        <v>3.5041404447787765</v>
      </c>
      <c r="AB91" s="62"/>
      <c r="AC91" s="76">
        <f t="shared" si="22"/>
        <v>0.7008280889557553</v>
      </c>
      <c r="AD91" s="63"/>
      <c r="AE91" s="77">
        <f t="shared" si="23"/>
        <v>4.204968533734532</v>
      </c>
      <c r="AF91" s="60"/>
    </row>
    <row r="92" spans="1:32" ht="15.75">
      <c r="A92" s="65">
        <f t="shared" si="26"/>
        <v>66</v>
      </c>
      <c r="B92" s="66" t="s">
        <v>185</v>
      </c>
      <c r="C92" s="66" t="s">
        <v>186</v>
      </c>
      <c r="D92" s="67">
        <f>'[1]прибирання прибуд. терит.'!$D$42</f>
        <v>1.2234605292653795</v>
      </c>
      <c r="E92" s="67">
        <f>'[1]техобсл. вода'!$D$35</f>
        <v>0.48245491467999657</v>
      </c>
      <c r="F92" s="67">
        <f>'[1]техобслуж. отопление'!$D$34</f>
        <v>0.15015906768775567</v>
      </c>
      <c r="G92" s="67">
        <f>'[1]техобслуж. гор.вод'!$D$30</f>
        <v>0.22808578224857054</v>
      </c>
      <c r="H92" s="67">
        <f>'[1]техобслуг. електромереж'!BR30</f>
        <v>0.08694249501988542</v>
      </c>
      <c r="I92" s="67">
        <f>'[2]вартість послуги'!$T$87</f>
        <v>0.6512478490086825</v>
      </c>
      <c r="J92" s="67">
        <f>'[1]освітлення місць заг. користув.'!BR20</f>
        <v>0.13483654223910516</v>
      </c>
      <c r="K92" s="68">
        <f>'[1]вентканали'!$D$49</f>
        <v>0.07605934357539378</v>
      </c>
      <c r="L92" s="67">
        <f>'[1]дератизація, дезінсекція'!$D$40</f>
        <v>0.06983706170866741</v>
      </c>
      <c r="M92" s="67"/>
      <c r="N92" s="67"/>
      <c r="O92" s="69">
        <f t="shared" si="24"/>
        <v>3.1030835854334367</v>
      </c>
      <c r="P92" s="70"/>
      <c r="Q92" s="71"/>
      <c r="R92" s="72">
        <f t="shared" si="25"/>
        <v>0.6206167170866874</v>
      </c>
      <c r="S92" s="73">
        <f t="shared" si="15"/>
        <v>3.7237003025201236</v>
      </c>
      <c r="T92" s="60"/>
      <c r="U92" s="74">
        <f t="shared" si="16"/>
        <v>0.3103083585433437</v>
      </c>
      <c r="V92" s="75">
        <f t="shared" si="17"/>
        <v>3.41339194397678</v>
      </c>
      <c r="W92" s="76">
        <f t="shared" si="18"/>
        <v>0.682678388795356</v>
      </c>
      <c r="X92" s="77">
        <f t="shared" si="19"/>
        <v>4.096070332772136</v>
      </c>
      <c r="Y92" s="78">
        <f t="shared" si="20"/>
        <v>0.46546253781501545</v>
      </c>
      <c r="Z92" s="61"/>
      <c r="AA92" s="75">
        <f t="shared" si="21"/>
        <v>3.568546123248452</v>
      </c>
      <c r="AB92" s="62"/>
      <c r="AC92" s="76">
        <f t="shared" si="22"/>
        <v>0.7137092246496904</v>
      </c>
      <c r="AD92" s="63"/>
      <c r="AE92" s="77">
        <f t="shared" si="23"/>
        <v>4.282255347898142</v>
      </c>
      <c r="AF92" s="60"/>
    </row>
    <row r="93" spans="1:32" ht="8.25" customHeight="1">
      <c r="A93" s="79"/>
      <c r="B93" s="80"/>
      <c r="C93" s="81"/>
      <c r="D93" s="81"/>
      <c r="E93" s="81"/>
      <c r="F93" s="81"/>
      <c r="G93" s="81"/>
      <c r="H93" s="82"/>
      <c r="I93" s="82"/>
      <c r="J93" s="82"/>
      <c r="K93" s="82"/>
      <c r="L93" s="82"/>
      <c r="M93" s="82"/>
      <c r="N93" s="82"/>
      <c r="O93" s="83"/>
      <c r="P93" s="83"/>
      <c r="Q93" s="84"/>
      <c r="R93" s="83"/>
      <c r="S93" s="73"/>
      <c r="T93" s="60"/>
      <c r="U93" s="74"/>
      <c r="V93" s="75"/>
      <c r="W93" s="76"/>
      <c r="X93" s="77"/>
      <c r="Y93" s="78"/>
      <c r="Z93" s="61"/>
      <c r="AA93" s="75"/>
      <c r="AB93" s="62"/>
      <c r="AC93" s="76"/>
      <c r="AD93" s="63"/>
      <c r="AE93" s="77"/>
      <c r="AF93" s="60"/>
    </row>
    <row r="94" spans="1:32" ht="15.75">
      <c r="A94" s="85"/>
      <c r="B94" s="54" t="s">
        <v>187</v>
      </c>
      <c r="C94" s="54" t="s">
        <v>55</v>
      </c>
      <c r="D94" s="86"/>
      <c r="E94" s="86"/>
      <c r="F94" s="86"/>
      <c r="G94" s="86"/>
      <c r="H94" s="87"/>
      <c r="I94" s="87"/>
      <c r="J94" s="87"/>
      <c r="K94" s="87"/>
      <c r="L94" s="87"/>
      <c r="M94" s="87"/>
      <c r="N94" s="87"/>
      <c r="O94" s="88"/>
      <c r="P94" s="88"/>
      <c r="Q94" s="89"/>
      <c r="R94" s="90"/>
      <c r="S94" s="73"/>
      <c r="T94" s="60"/>
      <c r="U94" s="74"/>
      <c r="V94" s="75"/>
      <c r="W94" s="76"/>
      <c r="X94" s="77"/>
      <c r="Y94" s="78"/>
      <c r="Z94" s="61"/>
      <c r="AA94" s="75"/>
      <c r="AB94" s="62"/>
      <c r="AC94" s="76"/>
      <c r="AD94" s="63"/>
      <c r="AE94" s="77"/>
      <c r="AF94" s="60"/>
    </row>
    <row r="95" spans="1:32" ht="15.75">
      <c r="A95" s="65">
        <v>67</v>
      </c>
      <c r="B95" s="66" t="s">
        <v>188</v>
      </c>
      <c r="C95" s="66" t="s">
        <v>189</v>
      </c>
      <c r="D95" s="67">
        <f>'[1]прибирання прибуд. терит.'!$D$42</f>
        <v>1.2234605292653795</v>
      </c>
      <c r="E95" s="67">
        <f>'[1]техобсл. вода'!$D$35</f>
        <v>0.48245491467999657</v>
      </c>
      <c r="F95" s="67">
        <f>'[1]техобслуж. отопление'!$D$34</f>
        <v>0.15015906768775567</v>
      </c>
      <c r="G95" s="67">
        <v>0</v>
      </c>
      <c r="H95" s="67">
        <f>'[1]техобслуг. електромереж'!BS30</f>
        <v>0.12283543968820218</v>
      </c>
      <c r="I95" s="67">
        <f>'[2]вартість послуги'!$T$90</f>
        <v>0.7470690077403916</v>
      </c>
      <c r="J95" s="67">
        <f>'[1]освітлення місць заг. користув.'!BS20</f>
        <v>0.12778321694975608</v>
      </c>
      <c r="K95" s="67">
        <f>'[1]вентканали'!$D$50</f>
        <v>0.24369337429343602</v>
      </c>
      <c r="L95" s="67">
        <f>'[1]дератизація, дезінсекція'!$D$40</f>
        <v>0.06983706170866741</v>
      </c>
      <c r="M95" s="67"/>
      <c r="N95" s="67"/>
      <c r="O95" s="69">
        <f>SUM(D95:N95)</f>
        <v>3.167292612013585</v>
      </c>
      <c r="P95" s="70"/>
      <c r="Q95" s="71"/>
      <c r="R95" s="72">
        <f>O95*0.2</f>
        <v>0.633458522402717</v>
      </c>
      <c r="S95" s="73">
        <f t="shared" si="15"/>
        <v>3.8007511344163016</v>
      </c>
      <c r="T95" s="60"/>
      <c r="U95" s="74">
        <f t="shared" si="16"/>
        <v>0.3167292612013585</v>
      </c>
      <c r="V95" s="75">
        <f t="shared" si="17"/>
        <v>3.4840218732149433</v>
      </c>
      <c r="W95" s="76">
        <f t="shared" si="18"/>
        <v>0.6968043746429887</v>
      </c>
      <c r="X95" s="77">
        <f t="shared" si="19"/>
        <v>4.180826247857932</v>
      </c>
      <c r="Y95" s="78">
        <f t="shared" si="20"/>
        <v>0.4750938918020377</v>
      </c>
      <c r="Z95" s="61"/>
      <c r="AA95" s="75">
        <f t="shared" si="21"/>
        <v>3.6423865038156227</v>
      </c>
      <c r="AB95" s="62"/>
      <c r="AC95" s="76">
        <f t="shared" si="22"/>
        <v>0.7284773007631246</v>
      </c>
      <c r="AD95" s="63"/>
      <c r="AE95" s="77">
        <f t="shared" si="23"/>
        <v>4.370863804578748</v>
      </c>
      <c r="AF95" s="60"/>
    </row>
    <row r="96" spans="1:32" ht="15.75">
      <c r="A96" s="65">
        <f>A95+1</f>
        <v>68</v>
      </c>
      <c r="B96" s="66" t="s">
        <v>190</v>
      </c>
      <c r="C96" s="66" t="s">
        <v>191</v>
      </c>
      <c r="D96" s="67">
        <f>'[1]прибирання прибуд. терит.'!$D$42</f>
        <v>1.2234605292653795</v>
      </c>
      <c r="E96" s="67">
        <f>'[1]техобсл. вода'!$D$35</f>
        <v>0.48245491467999657</v>
      </c>
      <c r="F96" s="67">
        <f>'[1]техобслуж. отопление'!$D$34</f>
        <v>0.15015906768775567</v>
      </c>
      <c r="G96" s="67">
        <v>0</v>
      </c>
      <c r="H96" s="67">
        <f>'[1]техобслуг. електромереж'!BT30</f>
        <v>0.11750633113293352</v>
      </c>
      <c r="I96" s="67">
        <f>'[2]вартість послуги'!$T$91</f>
        <v>0.6430383677292895</v>
      </c>
      <c r="J96" s="67">
        <f>'[1]освітлення місць заг. користув.'!BT20</f>
        <v>0.1138809329941417</v>
      </c>
      <c r="K96" s="67">
        <f>'[1]вентканали'!$D$50</f>
        <v>0.24369337429343602</v>
      </c>
      <c r="L96" s="67">
        <f>'[1]дератизація, дезінсекція'!$D$40</f>
        <v>0.06983706170866741</v>
      </c>
      <c r="M96" s="67"/>
      <c r="N96" s="67"/>
      <c r="O96" s="69">
        <f>SUM(D96:N96)</f>
        <v>3.0440305794916003</v>
      </c>
      <c r="P96" s="70"/>
      <c r="Q96" s="71"/>
      <c r="R96" s="72">
        <f>O96*0.2</f>
        <v>0.6088061158983201</v>
      </c>
      <c r="S96" s="73">
        <f t="shared" si="15"/>
        <v>3.65283669538992</v>
      </c>
      <c r="T96" s="60"/>
      <c r="U96" s="74">
        <f t="shared" si="16"/>
        <v>0.30440305794916006</v>
      </c>
      <c r="V96" s="75">
        <f t="shared" si="17"/>
        <v>3.34843363744076</v>
      </c>
      <c r="W96" s="76">
        <f t="shared" si="18"/>
        <v>0.6696867274881521</v>
      </c>
      <c r="X96" s="77">
        <f t="shared" si="19"/>
        <v>4.018120364928913</v>
      </c>
      <c r="Y96" s="78">
        <f t="shared" si="20"/>
        <v>0.45660458692374</v>
      </c>
      <c r="Z96" s="61"/>
      <c r="AA96" s="75">
        <f t="shared" si="21"/>
        <v>3.50063516641534</v>
      </c>
      <c r="AB96" s="62"/>
      <c r="AC96" s="76">
        <f t="shared" si="22"/>
        <v>0.700127033283068</v>
      </c>
      <c r="AD96" s="63"/>
      <c r="AE96" s="77">
        <f t="shared" si="23"/>
        <v>4.200762199698408</v>
      </c>
      <c r="AF96" s="60"/>
    </row>
    <row r="97" spans="1:32" ht="15.75">
      <c r="A97" s="65">
        <f>A96+1</f>
        <v>69</v>
      </c>
      <c r="B97" s="66" t="s">
        <v>192</v>
      </c>
      <c r="C97" s="66" t="s">
        <v>193</v>
      </c>
      <c r="D97" s="67">
        <f>'[1]прибирання прибуд. терит.'!$D$42</f>
        <v>1.2234605292653795</v>
      </c>
      <c r="E97" s="67">
        <f>'[1]техобсл. вода'!$D$35</f>
        <v>0.48245491467999657</v>
      </c>
      <c r="F97" s="67">
        <f>'[1]техобслуж. отопление'!$D$34</f>
        <v>0.15015906768775567</v>
      </c>
      <c r="G97" s="67">
        <v>0</v>
      </c>
      <c r="H97" s="67">
        <f>'[1]техобслуг. електромереж'!BU30</f>
        <v>0.12687246865111754</v>
      </c>
      <c r="I97" s="67">
        <f>'[2]вартість послуги'!$T$92</f>
        <v>0.6348262139388957</v>
      </c>
      <c r="J97" s="67">
        <f>'[1]освітлення місць заг. користув.'!BU20</f>
        <v>0.11548499927447846</v>
      </c>
      <c r="K97" s="67">
        <f>'[1]вентканали'!$D$50</f>
        <v>0.24369337429343602</v>
      </c>
      <c r="L97" s="67">
        <f>'[1]дератизація, дезінсекція'!$D$40</f>
        <v>0.06983706170866741</v>
      </c>
      <c r="M97" s="67"/>
      <c r="N97" s="67"/>
      <c r="O97" s="69">
        <f>SUM(D97:N97)</f>
        <v>3.0467886294997273</v>
      </c>
      <c r="P97" s="70"/>
      <c r="Q97" s="71"/>
      <c r="R97" s="72">
        <f>O97*0.2</f>
        <v>0.6093577258999455</v>
      </c>
      <c r="S97" s="73">
        <f t="shared" si="15"/>
        <v>3.6561463553996725</v>
      </c>
      <c r="T97" s="60"/>
      <c r="U97" s="74">
        <f t="shared" si="16"/>
        <v>0.30467886294997276</v>
      </c>
      <c r="V97" s="75">
        <f t="shared" si="17"/>
        <v>3.3514674924497</v>
      </c>
      <c r="W97" s="76">
        <f t="shared" si="18"/>
        <v>0.67029349848994</v>
      </c>
      <c r="X97" s="77">
        <f t="shared" si="19"/>
        <v>4.02176099093964</v>
      </c>
      <c r="Y97" s="78">
        <f t="shared" si="20"/>
        <v>0.45701829442495906</v>
      </c>
      <c r="Z97" s="61"/>
      <c r="AA97" s="75">
        <f t="shared" si="21"/>
        <v>3.5038069239246865</v>
      </c>
      <c r="AB97" s="62"/>
      <c r="AC97" s="76">
        <f t="shared" si="22"/>
        <v>0.7007613847849373</v>
      </c>
      <c r="AD97" s="63"/>
      <c r="AE97" s="77">
        <f t="shared" si="23"/>
        <v>4.204568308709624</v>
      </c>
      <c r="AF97" s="60"/>
    </row>
    <row r="98" spans="1:32" ht="7.5" customHeight="1">
      <c r="A98" s="79"/>
      <c r="B98" s="80"/>
      <c r="C98" s="81"/>
      <c r="D98" s="81"/>
      <c r="E98" s="81"/>
      <c r="F98" s="81"/>
      <c r="G98" s="81"/>
      <c r="H98" s="82"/>
      <c r="I98" s="82"/>
      <c r="J98" s="82"/>
      <c r="K98" s="82"/>
      <c r="L98" s="82"/>
      <c r="M98" s="82"/>
      <c r="N98" s="82"/>
      <c r="O98" s="83"/>
      <c r="P98" s="83"/>
      <c r="Q98" s="84"/>
      <c r="R98" s="83"/>
      <c r="S98" s="73"/>
      <c r="T98" s="60"/>
      <c r="U98" s="74"/>
      <c r="V98" s="75"/>
      <c r="W98" s="76"/>
      <c r="X98" s="77"/>
      <c r="Y98" s="78"/>
      <c r="Z98" s="61"/>
      <c r="AA98" s="75"/>
      <c r="AB98" s="62"/>
      <c r="AC98" s="76"/>
      <c r="AD98" s="63"/>
      <c r="AE98" s="77"/>
      <c r="AF98" s="60"/>
    </row>
    <row r="99" spans="1:32" ht="32.25" customHeight="1">
      <c r="A99" s="85"/>
      <c r="B99" s="54" t="s">
        <v>194</v>
      </c>
      <c r="C99" s="54" t="s">
        <v>195</v>
      </c>
      <c r="D99" s="86"/>
      <c r="E99" s="86"/>
      <c r="F99" s="86"/>
      <c r="G99" s="86"/>
      <c r="H99" s="87"/>
      <c r="I99" s="87"/>
      <c r="J99" s="87"/>
      <c r="K99" s="87"/>
      <c r="L99" s="87"/>
      <c r="M99" s="87"/>
      <c r="N99" s="87"/>
      <c r="O99" s="88"/>
      <c r="P99" s="88"/>
      <c r="Q99" s="89"/>
      <c r="R99" s="90"/>
      <c r="S99" s="73"/>
      <c r="T99" s="60"/>
      <c r="U99" s="74"/>
      <c r="V99" s="75"/>
      <c r="W99" s="76"/>
      <c r="X99" s="77"/>
      <c r="Y99" s="78"/>
      <c r="Z99" s="61"/>
      <c r="AA99" s="75"/>
      <c r="AB99" s="62"/>
      <c r="AC99" s="76"/>
      <c r="AD99" s="63"/>
      <c r="AE99" s="77"/>
      <c r="AF99" s="60"/>
    </row>
    <row r="100" spans="1:32" ht="31.5">
      <c r="A100" s="65">
        <v>70</v>
      </c>
      <c r="B100" s="66" t="s">
        <v>196</v>
      </c>
      <c r="C100" s="93" t="s">
        <v>197</v>
      </c>
      <c r="D100" s="67">
        <f>'[1]прибирання прибуд. терит.'!$D$42</f>
        <v>1.2234605292653795</v>
      </c>
      <c r="E100" s="67">
        <f>'[1]техобсл. вода'!$D$35</f>
        <v>0.48245491467999657</v>
      </c>
      <c r="F100" s="67">
        <f>'[1]техобслуж. отопление'!$D$34</f>
        <v>0.15015906768775567</v>
      </c>
      <c r="G100" s="67">
        <f>'[1]техобслуж. гор.вод'!$D$30</f>
        <v>0.22808578224857054</v>
      </c>
      <c r="H100" s="67">
        <f>'[1]техобслуг. електромереж'!BV30</f>
        <v>0.06980765182988337</v>
      </c>
      <c r="I100" s="67">
        <f>'[2]вартість послуги'!$T$95</f>
        <v>0.517941439692274</v>
      </c>
      <c r="J100" s="67">
        <f>'[1]освітлення місць заг. користув.'!BV20</f>
        <v>0.31236608318006387</v>
      </c>
      <c r="K100" s="68">
        <f>'[1]вентканали'!$D$49</f>
        <v>0.07605934357539378</v>
      </c>
      <c r="L100" s="67">
        <f>'[1]дератизація, дезінсекція'!$D$40</f>
        <v>0.06983706170866741</v>
      </c>
      <c r="M100" s="67">
        <f>'[1]техобсл. лифтов'!E19</f>
        <v>0.9387552387536511</v>
      </c>
      <c r="N100" s="67">
        <f>'[1]електроенергія ліфтов'!E20</f>
        <v>0.9598657473024977</v>
      </c>
      <c r="O100" s="69">
        <f>SUM(D100:N100)</f>
        <v>5.028792859924134</v>
      </c>
      <c r="P100" s="94">
        <f>O100-M100-N100</f>
        <v>3.130171873867985</v>
      </c>
      <c r="Q100" s="95"/>
      <c r="R100" s="72">
        <f>O100*0.2</f>
        <v>1.0057585719848268</v>
      </c>
      <c r="S100" s="73">
        <f t="shared" si="15"/>
        <v>6.034551431908961</v>
      </c>
      <c r="T100" s="96">
        <f>P100*1.2</f>
        <v>3.7562062486415817</v>
      </c>
      <c r="U100" s="97">
        <f t="shared" si="16"/>
        <v>0.5028792859924134</v>
      </c>
      <c r="V100" s="98">
        <f t="shared" si="17"/>
        <v>5.531672145916547</v>
      </c>
      <c r="W100" s="99">
        <f t="shared" si="18"/>
        <v>1.1063344291833095</v>
      </c>
      <c r="X100" s="73">
        <f t="shared" si="19"/>
        <v>6.6380065750998565</v>
      </c>
      <c r="Y100" s="100">
        <f t="shared" si="20"/>
        <v>0.7543189289886201</v>
      </c>
      <c r="Z100" s="101">
        <f>P100*0.15</f>
        <v>0.4695257810801977</v>
      </c>
      <c r="AA100" s="98">
        <f t="shared" si="21"/>
        <v>5.783111788912754</v>
      </c>
      <c r="AB100" s="102">
        <f>P100+Z100</f>
        <v>3.5996976549481827</v>
      </c>
      <c r="AC100" s="99">
        <f t="shared" si="22"/>
        <v>1.1566223577825507</v>
      </c>
      <c r="AD100" s="101">
        <f>AB100*0.2</f>
        <v>0.7199395309896366</v>
      </c>
      <c r="AE100" s="73">
        <f t="shared" si="23"/>
        <v>6.939734146695304</v>
      </c>
      <c r="AF100" s="96">
        <f>AB100+AD100</f>
        <v>4.319637185937819</v>
      </c>
    </row>
    <row r="101" spans="1:32" ht="31.5">
      <c r="A101" s="65">
        <v>71</v>
      </c>
      <c r="B101" s="66" t="s">
        <v>198</v>
      </c>
      <c r="C101" s="93" t="s">
        <v>199</v>
      </c>
      <c r="D101" s="67">
        <f>'[1]прибирання прибуд. терит.'!$D$42</f>
        <v>1.2234605292653795</v>
      </c>
      <c r="E101" s="67">
        <f>'[1]техобсл. вода'!$D$35</f>
        <v>0.48245491467999657</v>
      </c>
      <c r="F101" s="67">
        <f>'[1]техобслуж. отопление'!$D$34</f>
        <v>0.15015906768775567</v>
      </c>
      <c r="G101" s="67">
        <f>'[1]техобслуж. гор.вод'!$D$30</f>
        <v>0.22808578224857054</v>
      </c>
      <c r="H101" s="67">
        <f>'[1]техобслуг. електромереж'!BW30</f>
        <v>0.07149404735319291</v>
      </c>
      <c r="I101" s="67">
        <f>'[2]вартість послуги'!$T$96</f>
        <v>0.5169470256961592</v>
      </c>
      <c r="J101" s="67">
        <f>'[1]освітлення місць заг. користув.'!BW20</f>
        <v>0.3961706674650687</v>
      </c>
      <c r="K101" s="68">
        <f>'[1]вентканали'!$D$49</f>
        <v>0.07605934357539378</v>
      </c>
      <c r="L101" s="67">
        <f>'[1]дератизація, дезінсекція'!$D$40</f>
        <v>0.06983706170866741</v>
      </c>
      <c r="M101" s="67">
        <f>'[1]техобсл. лифтов'!F19</f>
        <v>0.9595616937333583</v>
      </c>
      <c r="N101" s="67">
        <f>'[1]електроенергія ліфтов'!F20</f>
        <v>0.8666532314421842</v>
      </c>
      <c r="O101" s="69">
        <f>SUM(D101:N101)</f>
        <v>5.040883364855727</v>
      </c>
      <c r="P101" s="94">
        <f>O101-M101-N101</f>
        <v>3.2146684396801843</v>
      </c>
      <c r="Q101" s="95"/>
      <c r="R101" s="72">
        <f>O101*0.2</f>
        <v>1.0081766729711454</v>
      </c>
      <c r="S101" s="73">
        <f t="shared" si="15"/>
        <v>6.049060037826872</v>
      </c>
      <c r="T101" s="96">
        <f>P101*1.2</f>
        <v>3.857602127616221</v>
      </c>
      <c r="U101" s="97">
        <f t="shared" si="16"/>
        <v>0.5040883364855727</v>
      </c>
      <c r="V101" s="98">
        <f t="shared" si="17"/>
        <v>5.5449717013413</v>
      </c>
      <c r="W101" s="99">
        <f t="shared" si="18"/>
        <v>1.10899434026826</v>
      </c>
      <c r="X101" s="73">
        <f t="shared" si="19"/>
        <v>6.65396604160956</v>
      </c>
      <c r="Y101" s="100">
        <f t="shared" si="20"/>
        <v>0.756132504728359</v>
      </c>
      <c r="Z101" s="101">
        <f>P101*0.15</f>
        <v>0.48220026595202764</v>
      </c>
      <c r="AA101" s="98">
        <f t="shared" si="21"/>
        <v>5.797015869584086</v>
      </c>
      <c r="AB101" s="102">
        <f>P101+Z101</f>
        <v>3.696868705632212</v>
      </c>
      <c r="AC101" s="99">
        <f t="shared" si="22"/>
        <v>1.1594031739168171</v>
      </c>
      <c r="AD101" s="101">
        <f>AB101*0.2</f>
        <v>0.7393737411264425</v>
      </c>
      <c r="AE101" s="73">
        <f t="shared" si="23"/>
        <v>6.956419043500903</v>
      </c>
      <c r="AF101" s="96">
        <f>AB101+AD101</f>
        <v>4.436242446758655</v>
      </c>
    </row>
    <row r="102" spans="1:32" ht="31.5">
      <c r="A102" s="65">
        <v>72</v>
      </c>
      <c r="B102" s="66" t="s">
        <v>200</v>
      </c>
      <c r="C102" s="93" t="s">
        <v>201</v>
      </c>
      <c r="D102" s="67">
        <f>'[1]прибирання прибуд. терит.'!$D$42</f>
        <v>1.2234605292653795</v>
      </c>
      <c r="E102" s="67">
        <f>'[1]техобсл. вода'!$D$35</f>
        <v>0.48245491467999657</v>
      </c>
      <c r="F102" s="67">
        <f>'[1]техобслуж. отопление'!$D$34</f>
        <v>0.15015906768775567</v>
      </c>
      <c r="G102" s="67">
        <f>'[1]техобслуж. гор.вод'!$D$30</f>
        <v>0.22808578224857054</v>
      </c>
      <c r="H102" s="67">
        <f>'[1]техобслуг. електромереж'!BX30</f>
        <v>0.06584017923522197</v>
      </c>
      <c r="I102" s="67">
        <f>'[2]вартість послуги'!$T$97</f>
        <v>0.5588154762546355</v>
      </c>
      <c r="J102" s="67">
        <f>'[1]освітлення місць заг. користув.'!BX20</f>
        <v>0.17099978325821696</v>
      </c>
      <c r="K102" s="68">
        <f>'[1]вентканали'!$D$49</f>
        <v>0.07605934357539378</v>
      </c>
      <c r="L102" s="67">
        <f>'[1]дератизація, дезінсекція'!$D$40</f>
        <v>0.06983706170866741</v>
      </c>
      <c r="M102" s="67">
        <f>'[1]техобсл. лифтов'!G19</f>
        <v>0.7977065376610055</v>
      </c>
      <c r="N102" s="67">
        <f>'[1]електроенергія ліфтов'!G20</f>
        <v>0.7825554302219714</v>
      </c>
      <c r="O102" s="69">
        <f>SUM(D102:N102)</f>
        <v>4.605974105796815</v>
      </c>
      <c r="P102" s="94">
        <f>O102-M102-N102</f>
        <v>3.025712137913838</v>
      </c>
      <c r="Q102" s="95"/>
      <c r="R102" s="72">
        <f>O102*0.2</f>
        <v>0.921194821159363</v>
      </c>
      <c r="S102" s="73">
        <f t="shared" si="15"/>
        <v>5.527168926956177</v>
      </c>
      <c r="T102" s="96">
        <f>P102*1.2</f>
        <v>3.6308545654966053</v>
      </c>
      <c r="U102" s="97">
        <f t="shared" si="16"/>
        <v>0.4605974105796815</v>
      </c>
      <c r="V102" s="98">
        <f t="shared" si="17"/>
        <v>5.066571516376496</v>
      </c>
      <c r="W102" s="99">
        <f t="shared" si="18"/>
        <v>1.0133143032752991</v>
      </c>
      <c r="X102" s="73">
        <f t="shared" si="19"/>
        <v>6.079885819651795</v>
      </c>
      <c r="Y102" s="100">
        <f t="shared" si="20"/>
        <v>0.6908961158695222</v>
      </c>
      <c r="Z102" s="101">
        <f>P102*0.15</f>
        <v>0.45385682068707567</v>
      </c>
      <c r="AA102" s="98">
        <f t="shared" si="21"/>
        <v>5.296870221666337</v>
      </c>
      <c r="AB102" s="102">
        <f>P102+Z102</f>
        <v>3.4795689586009138</v>
      </c>
      <c r="AC102" s="99">
        <f t="shared" si="22"/>
        <v>1.0593740443332675</v>
      </c>
      <c r="AD102" s="101">
        <f>AB102*0.2</f>
        <v>0.6959137917201828</v>
      </c>
      <c r="AE102" s="73">
        <f t="shared" si="23"/>
        <v>6.356244265999605</v>
      </c>
      <c r="AF102" s="96">
        <f>AB102+AD102</f>
        <v>4.1754827503210965</v>
      </c>
    </row>
    <row r="103" spans="1:32" ht="31.5">
      <c r="A103" s="65">
        <v>73</v>
      </c>
      <c r="B103" s="66" t="s">
        <v>202</v>
      </c>
      <c r="C103" s="93" t="s">
        <v>203</v>
      </c>
      <c r="D103" s="67">
        <f>'[1]прибирання прибуд. терит.'!$D$42</f>
        <v>1.2234605292653795</v>
      </c>
      <c r="E103" s="67">
        <f>'[1]техобсл. вода'!$D$35</f>
        <v>0.48245491467999657</v>
      </c>
      <c r="F103" s="67">
        <f>'[1]техобслуж. отопление'!$D$34</f>
        <v>0.15015906768775567</v>
      </c>
      <c r="G103" s="67">
        <f>'[1]техобслуж. гор.вод'!$D$30</f>
        <v>0.22808578224857054</v>
      </c>
      <c r="H103" s="67">
        <f>'[1]техобслуг. електромереж'!BY30</f>
        <v>0.06434854665649616</v>
      </c>
      <c r="I103" s="67">
        <f>'[2]вартість послуги'!$T$98</f>
        <v>0.49227670558231823</v>
      </c>
      <c r="J103" s="67">
        <f>'[1]освітлення місць заг. користув.'!BY20</f>
        <v>0.20426614893659892</v>
      </c>
      <c r="K103" s="68">
        <f>'[1]вентканали'!$D$49</f>
        <v>0.07605934357539378</v>
      </c>
      <c r="L103" s="67">
        <f>'[1]дератизація, дезінсекція'!$D$40</f>
        <v>0.06983706170866741</v>
      </c>
      <c r="M103" s="67">
        <f>'[1]техобсл. лифтов'!H19</f>
        <v>0.8086497667279814</v>
      </c>
      <c r="N103" s="67">
        <f>'[1]електроенергія ліфтов'!H20</f>
        <v>0.7185955993881823</v>
      </c>
      <c r="O103" s="69">
        <f>SUM(D103:N103)</f>
        <v>4.51819346645734</v>
      </c>
      <c r="P103" s="94">
        <f>O103-M103-N103</f>
        <v>2.9909481003411766</v>
      </c>
      <c r="Q103" s="95"/>
      <c r="R103" s="72">
        <f>O103*0.2</f>
        <v>0.9036386932914682</v>
      </c>
      <c r="S103" s="73">
        <f t="shared" si="15"/>
        <v>5.421832159748808</v>
      </c>
      <c r="T103" s="96">
        <f>P103*1.2</f>
        <v>3.5891377204094117</v>
      </c>
      <c r="U103" s="97">
        <f t="shared" si="16"/>
        <v>0.4518193466457341</v>
      </c>
      <c r="V103" s="98">
        <f t="shared" si="17"/>
        <v>4.970012813103074</v>
      </c>
      <c r="W103" s="99">
        <f t="shared" si="18"/>
        <v>0.9940025626206149</v>
      </c>
      <c r="X103" s="73">
        <f t="shared" si="19"/>
        <v>5.964015375723689</v>
      </c>
      <c r="Y103" s="100">
        <f t="shared" si="20"/>
        <v>0.677729019968601</v>
      </c>
      <c r="Z103" s="101">
        <f>P103*0.15</f>
        <v>0.44864221505117646</v>
      </c>
      <c r="AA103" s="98">
        <f t="shared" si="21"/>
        <v>5.195922486425942</v>
      </c>
      <c r="AB103" s="102">
        <f>P103+Z103</f>
        <v>3.439590315392353</v>
      </c>
      <c r="AC103" s="99">
        <f t="shared" si="22"/>
        <v>1.0391844972851885</v>
      </c>
      <c r="AD103" s="101">
        <f>AB103*0.2</f>
        <v>0.6879180630784707</v>
      </c>
      <c r="AE103" s="73">
        <f t="shared" si="23"/>
        <v>6.23510698371113</v>
      </c>
      <c r="AF103" s="96">
        <f>AB103+AD103</f>
        <v>4.127508378470823</v>
      </c>
    </row>
    <row r="104" spans="1:32" ht="36.75" customHeight="1">
      <c r="A104" s="79"/>
      <c r="B104" s="103" t="s">
        <v>204</v>
      </c>
      <c r="C104" s="103"/>
      <c r="D104" s="81"/>
      <c r="E104" s="81"/>
      <c r="F104" s="81"/>
      <c r="G104" s="81"/>
      <c r="H104" s="82"/>
      <c r="I104" s="82"/>
      <c r="J104" s="82"/>
      <c r="K104" s="82"/>
      <c r="L104" s="82"/>
      <c r="M104" s="82"/>
      <c r="N104" s="82"/>
      <c r="O104" s="104">
        <f>SUM(O100:O103)/4</f>
        <v>4.798460949258504</v>
      </c>
      <c r="P104" s="104">
        <f>SUM(P100:P103)/4</f>
        <v>3.090375137950796</v>
      </c>
      <c r="Q104" s="104"/>
      <c r="R104" s="104"/>
      <c r="S104" s="105">
        <f t="shared" si="15"/>
        <v>5.758153139110205</v>
      </c>
      <c r="T104" s="105">
        <f>P104*1.2</f>
        <v>3.708450165540955</v>
      </c>
      <c r="U104" s="97">
        <f t="shared" si="16"/>
        <v>0.47984609492585045</v>
      </c>
      <c r="V104" s="97">
        <f t="shared" si="17"/>
        <v>5.278307044184355</v>
      </c>
      <c r="W104" s="100">
        <f t="shared" si="18"/>
        <v>1.055661408836871</v>
      </c>
      <c r="X104" s="105">
        <f t="shared" si="19"/>
        <v>6.3339684530212255</v>
      </c>
      <c r="Y104" s="100">
        <f t="shared" si="20"/>
        <v>0.7197691423887757</v>
      </c>
      <c r="Z104" s="100">
        <f>P104*0.15</f>
        <v>0.4635562706926194</v>
      </c>
      <c r="AA104" s="100">
        <f t="shared" si="21"/>
        <v>5.51823009164728</v>
      </c>
      <c r="AB104" s="100">
        <f>P104+Z104</f>
        <v>3.5539314086434155</v>
      </c>
      <c r="AC104" s="100">
        <f t="shared" si="22"/>
        <v>1.103646018329456</v>
      </c>
      <c r="AD104" s="100">
        <f>AB104*0.2</f>
        <v>0.7107862817286832</v>
      </c>
      <c r="AE104" s="106">
        <f t="shared" si="23"/>
        <v>6.621876109976736</v>
      </c>
      <c r="AF104" s="106">
        <f>AB104+AD104</f>
        <v>4.264717690372098</v>
      </c>
    </row>
    <row r="105" spans="1:32" ht="28.5" customHeight="1">
      <c r="A105" s="85"/>
      <c r="B105" s="54" t="s">
        <v>205</v>
      </c>
      <c r="C105" s="54" t="s">
        <v>195</v>
      </c>
      <c r="D105" s="86"/>
      <c r="E105" s="86"/>
      <c r="F105" s="86"/>
      <c r="G105" s="86"/>
      <c r="H105" s="87"/>
      <c r="I105" s="87"/>
      <c r="J105" s="87"/>
      <c r="K105" s="87"/>
      <c r="L105" s="87"/>
      <c r="M105" s="87"/>
      <c r="N105" s="87"/>
      <c r="O105" s="88"/>
      <c r="P105" s="88"/>
      <c r="Q105" s="89"/>
      <c r="R105" s="90"/>
      <c r="S105" s="73"/>
      <c r="T105" s="60"/>
      <c r="U105" s="74"/>
      <c r="V105" s="75"/>
      <c r="W105" s="76"/>
      <c r="X105" s="77"/>
      <c r="Y105" s="78"/>
      <c r="Z105" s="61"/>
      <c r="AA105" s="75"/>
      <c r="AB105" s="62"/>
      <c r="AC105" s="76"/>
      <c r="AD105" s="63"/>
      <c r="AE105" s="77"/>
      <c r="AF105" s="60"/>
    </row>
    <row r="106" spans="1:32" ht="15.75">
      <c r="A106" s="65">
        <v>74</v>
      </c>
      <c r="B106" s="66" t="s">
        <v>206</v>
      </c>
      <c r="C106" s="66" t="s">
        <v>207</v>
      </c>
      <c r="D106" s="67">
        <f>'[1]прибирання прибуд. терит.'!$D$42</f>
        <v>1.2234605292653795</v>
      </c>
      <c r="E106" s="67">
        <f>'[1]техобсл. вода'!$D$35</f>
        <v>0.48245491467999657</v>
      </c>
      <c r="F106" s="67">
        <f>'[1]техобслуж. отопление'!$D$34</f>
        <v>0.15015906768775567</v>
      </c>
      <c r="G106" s="67">
        <f>'[1]техобслуж. гор.вод'!$D$30</f>
        <v>0.22808578224857054</v>
      </c>
      <c r="H106" s="67">
        <f>'[1]техобслуг. електромереж'!BZ30</f>
        <v>0.11214721187074518</v>
      </c>
      <c r="I106" s="67">
        <f>'[2]вартість послуги'!$T$101</f>
        <v>0.7393367188193564</v>
      </c>
      <c r="J106" s="67">
        <f>'[1]освітлення місць заг. користув.'!BZ20</f>
        <v>0.7728160449488984</v>
      </c>
      <c r="K106" s="68">
        <f>'[1]вентканали'!$D$49</f>
        <v>0.07605934357539378</v>
      </c>
      <c r="L106" s="67">
        <f>'[1]дератизація, дезінсекція'!$D$40</f>
        <v>0.06983706170866741</v>
      </c>
      <c r="M106" s="67"/>
      <c r="N106" s="67"/>
      <c r="O106" s="69">
        <f>SUM(D106:N106)</f>
        <v>3.8543566748047633</v>
      </c>
      <c r="P106" s="70"/>
      <c r="Q106" s="71"/>
      <c r="R106" s="72">
        <f>O106*0.2</f>
        <v>0.7708713349609527</v>
      </c>
      <c r="S106" s="73">
        <f t="shared" si="15"/>
        <v>4.625228009765716</v>
      </c>
      <c r="T106" s="60"/>
      <c r="U106" s="74">
        <f t="shared" si="16"/>
        <v>0.38543566748047636</v>
      </c>
      <c r="V106" s="75">
        <f t="shared" si="17"/>
        <v>4.23979234228524</v>
      </c>
      <c r="W106" s="76">
        <f t="shared" si="18"/>
        <v>0.847958468457048</v>
      </c>
      <c r="X106" s="77">
        <f t="shared" si="19"/>
        <v>5.087750810742287</v>
      </c>
      <c r="Y106" s="78">
        <f t="shared" si="20"/>
        <v>0.5781535012207145</v>
      </c>
      <c r="Z106" s="61"/>
      <c r="AA106" s="75">
        <f t="shared" si="21"/>
        <v>4.4325101760254775</v>
      </c>
      <c r="AB106" s="62"/>
      <c r="AC106" s="76">
        <f t="shared" si="22"/>
        <v>0.8865020352050955</v>
      </c>
      <c r="AD106" s="63"/>
      <c r="AE106" s="77">
        <f t="shared" si="23"/>
        <v>5.319012211230573</v>
      </c>
      <c r="AF106" s="60"/>
    </row>
    <row r="107" spans="1:32" ht="9.75" customHeight="1">
      <c r="A107" s="79"/>
      <c r="B107" s="80"/>
      <c r="C107" s="81"/>
      <c r="D107" s="81"/>
      <c r="E107" s="81"/>
      <c r="F107" s="81"/>
      <c r="G107" s="81"/>
      <c r="H107" s="82"/>
      <c r="I107" s="82"/>
      <c r="J107" s="82"/>
      <c r="K107" s="82"/>
      <c r="L107" s="82"/>
      <c r="M107" s="82"/>
      <c r="N107" s="82"/>
      <c r="O107" s="83"/>
      <c r="P107" s="83"/>
      <c r="Q107" s="84"/>
      <c r="R107" s="83"/>
      <c r="S107" s="73"/>
      <c r="T107" s="60"/>
      <c r="U107" s="74"/>
      <c r="V107" s="75"/>
      <c r="W107" s="76"/>
      <c r="X107" s="77"/>
      <c r="Y107" s="78"/>
      <c r="Z107" s="61"/>
      <c r="AA107" s="75"/>
      <c r="AB107" s="62"/>
      <c r="AC107" s="76"/>
      <c r="AD107" s="63"/>
      <c r="AE107" s="77"/>
      <c r="AF107" s="60"/>
    </row>
    <row r="108" spans="1:32" ht="15.75">
      <c r="A108" s="85"/>
      <c r="B108" s="54" t="s">
        <v>208</v>
      </c>
      <c r="C108" s="54" t="s">
        <v>45</v>
      </c>
      <c r="D108" s="86"/>
      <c r="E108" s="86"/>
      <c r="F108" s="86"/>
      <c r="G108" s="86"/>
      <c r="H108" s="87"/>
      <c r="I108" s="87"/>
      <c r="J108" s="87"/>
      <c r="K108" s="87"/>
      <c r="L108" s="87"/>
      <c r="M108" s="87"/>
      <c r="N108" s="87"/>
      <c r="O108" s="88"/>
      <c r="P108" s="88"/>
      <c r="Q108" s="89"/>
      <c r="R108" s="90"/>
      <c r="S108" s="73"/>
      <c r="T108" s="60"/>
      <c r="U108" s="74"/>
      <c r="V108" s="75"/>
      <c r="W108" s="76"/>
      <c r="X108" s="77"/>
      <c r="Y108" s="78"/>
      <c r="Z108" s="61"/>
      <c r="AA108" s="75"/>
      <c r="AB108" s="62"/>
      <c r="AC108" s="76"/>
      <c r="AD108" s="63"/>
      <c r="AE108" s="77"/>
      <c r="AF108" s="60"/>
    </row>
    <row r="109" spans="1:32" ht="15.75">
      <c r="A109" s="65">
        <v>75</v>
      </c>
      <c r="B109" s="66" t="s">
        <v>209</v>
      </c>
      <c r="C109" s="66" t="s">
        <v>210</v>
      </c>
      <c r="D109" s="67">
        <f>'[1]прибирання прибуд. терит.'!$D$42</f>
        <v>1.2234605292653795</v>
      </c>
      <c r="E109" s="67">
        <f>'[1]техобсл. вода'!$D$35</f>
        <v>0.48245491467999657</v>
      </c>
      <c r="F109" s="67">
        <f>'[1]техобслуж. отопление'!$D$34</f>
        <v>0.15015906768775567</v>
      </c>
      <c r="G109" s="67">
        <f>'[1]техобслуж. гор.вод'!$D$30</f>
        <v>0.22808578224857054</v>
      </c>
      <c r="H109" s="67">
        <f>'[1]техобслуг. електромереж'!CA30</f>
        <v>0.27126664458447175</v>
      </c>
      <c r="I109" s="67">
        <f>'[2]вартість послуги'!$T$104</f>
        <v>0.6742836392299307</v>
      </c>
      <c r="J109" s="67">
        <f>'[1]освітлення місць заг. користув.'!CA20</f>
        <v>0</v>
      </c>
      <c r="K109" s="68">
        <f>'[1]вентканали'!$D$49</f>
        <v>0.07605934357539378</v>
      </c>
      <c r="L109" s="67">
        <f>'[1]дератизація, дезінсекція'!$D$40</f>
        <v>0.06983706170866741</v>
      </c>
      <c r="M109" s="67"/>
      <c r="N109" s="67"/>
      <c r="O109" s="69">
        <f>SUM(D109:N109)</f>
        <v>3.175606982980166</v>
      </c>
      <c r="P109" s="70"/>
      <c r="Q109" s="71"/>
      <c r="R109" s="72">
        <f>O109*0.2</f>
        <v>0.6351213965960332</v>
      </c>
      <c r="S109" s="73">
        <f t="shared" si="15"/>
        <v>3.810728379576199</v>
      </c>
      <c r="T109" s="60"/>
      <c r="U109" s="74">
        <f t="shared" si="16"/>
        <v>0.3175606982980166</v>
      </c>
      <c r="V109" s="75">
        <f t="shared" si="17"/>
        <v>3.4931676812781824</v>
      </c>
      <c r="W109" s="76">
        <f t="shared" si="18"/>
        <v>0.6986335362556365</v>
      </c>
      <c r="X109" s="77">
        <f t="shared" si="19"/>
        <v>4.191801217533819</v>
      </c>
      <c r="Y109" s="78">
        <f t="shared" si="20"/>
        <v>0.4763410474470249</v>
      </c>
      <c r="Z109" s="61"/>
      <c r="AA109" s="75">
        <f t="shared" si="21"/>
        <v>3.6519480304271905</v>
      </c>
      <c r="AB109" s="62"/>
      <c r="AC109" s="76">
        <f t="shared" si="22"/>
        <v>0.7303896060854381</v>
      </c>
      <c r="AD109" s="63"/>
      <c r="AE109" s="77">
        <f t="shared" si="23"/>
        <v>4.382337636512629</v>
      </c>
      <c r="AF109" s="60"/>
    </row>
    <row r="110" spans="1:32" ht="15.75">
      <c r="A110" s="91"/>
      <c r="B110" s="80"/>
      <c r="C110" s="80"/>
      <c r="D110" s="80"/>
      <c r="E110" s="80"/>
      <c r="F110" s="80"/>
      <c r="G110" s="80"/>
      <c r="H110" s="82"/>
      <c r="I110" s="82"/>
      <c r="J110" s="82"/>
      <c r="K110" s="82"/>
      <c r="L110" s="82"/>
      <c r="M110" s="82"/>
      <c r="N110" s="82"/>
      <c r="O110" s="83"/>
      <c r="P110" s="83"/>
      <c r="Q110" s="84"/>
      <c r="R110" s="83"/>
      <c r="S110" s="73"/>
      <c r="T110" s="60"/>
      <c r="U110" s="74"/>
      <c r="V110" s="75"/>
      <c r="W110" s="76"/>
      <c r="X110" s="77"/>
      <c r="Y110" s="78"/>
      <c r="Z110" s="61"/>
      <c r="AA110" s="75"/>
      <c r="AB110" s="62"/>
      <c r="AC110" s="76"/>
      <c r="AD110" s="63"/>
      <c r="AE110" s="77"/>
      <c r="AF110" s="60"/>
    </row>
    <row r="111" spans="1:32" ht="15.75">
      <c r="A111" s="85"/>
      <c r="B111" s="54" t="s">
        <v>211</v>
      </c>
      <c r="C111" s="54" t="s">
        <v>45</v>
      </c>
      <c r="D111" s="86"/>
      <c r="E111" s="86"/>
      <c r="F111" s="86"/>
      <c r="G111" s="86"/>
      <c r="H111" s="87"/>
      <c r="I111" s="87"/>
      <c r="J111" s="87"/>
      <c r="K111" s="87"/>
      <c r="L111" s="87"/>
      <c r="M111" s="87"/>
      <c r="N111" s="87"/>
      <c r="O111" s="88"/>
      <c r="P111" s="88"/>
      <c r="Q111" s="89"/>
      <c r="R111" s="90"/>
      <c r="S111" s="73"/>
      <c r="T111" s="60"/>
      <c r="U111" s="74"/>
      <c r="V111" s="75"/>
      <c r="W111" s="76"/>
      <c r="X111" s="77"/>
      <c r="Y111" s="78"/>
      <c r="Z111" s="61"/>
      <c r="AA111" s="75"/>
      <c r="AB111" s="62"/>
      <c r="AC111" s="76"/>
      <c r="AD111" s="63"/>
      <c r="AE111" s="77"/>
      <c r="AF111" s="60"/>
    </row>
    <row r="112" spans="1:32" ht="31.5">
      <c r="A112" s="65">
        <v>76</v>
      </c>
      <c r="B112" s="66" t="s">
        <v>212</v>
      </c>
      <c r="C112" s="66" t="s">
        <v>213</v>
      </c>
      <c r="D112" s="67">
        <f>'[1]прибирання прибуд. терит.'!$D$42</f>
        <v>1.2234605292653795</v>
      </c>
      <c r="E112" s="67">
        <f>'[1]техобсл. вода'!$D$35</f>
        <v>0.48245491467999657</v>
      </c>
      <c r="F112" s="67">
        <f>'[1]техобслуж. отопление'!$D$34</f>
        <v>0.15015906768775567</v>
      </c>
      <c r="G112" s="67">
        <f>'[1]техобслуж. гор.вод'!$D$30</f>
        <v>0.22808578224857054</v>
      </c>
      <c r="H112" s="67">
        <f>'[1]техобслуг. електромереж'!CB30</f>
        <v>0.2706903728041652</v>
      </c>
      <c r="I112" s="67">
        <f>'[2]вартість послуги'!$T$107</f>
        <v>0.6413622482022987</v>
      </c>
      <c r="J112" s="67">
        <f>'[1]освітлення місць заг. користув.'!CB20</f>
        <v>0</v>
      </c>
      <c r="K112" s="68">
        <f>'[1]вентканали'!$D$49</f>
        <v>0.07605934357539378</v>
      </c>
      <c r="L112" s="67">
        <f>'[1]дератизація, дезінсекція'!$D$40</f>
        <v>0.06983706170866741</v>
      </c>
      <c r="M112" s="67"/>
      <c r="N112" s="67"/>
      <c r="O112" s="69">
        <f>SUM(D112:N112)</f>
        <v>3.142109320172227</v>
      </c>
      <c r="P112" s="70"/>
      <c r="Q112" s="71"/>
      <c r="R112" s="72">
        <f>O112*0.2</f>
        <v>0.6284218640344454</v>
      </c>
      <c r="S112" s="73">
        <f t="shared" si="15"/>
        <v>3.770531184206672</v>
      </c>
      <c r="T112" s="60"/>
      <c r="U112" s="74">
        <f t="shared" si="16"/>
        <v>0.3142109320172227</v>
      </c>
      <c r="V112" s="75">
        <f t="shared" si="17"/>
        <v>3.4563202521894496</v>
      </c>
      <c r="W112" s="76">
        <f t="shared" si="18"/>
        <v>0.69126405043789</v>
      </c>
      <c r="X112" s="77">
        <f t="shared" si="19"/>
        <v>4.147584302627339</v>
      </c>
      <c r="Y112" s="78">
        <f t="shared" si="20"/>
        <v>0.471316398025834</v>
      </c>
      <c r="Z112" s="61"/>
      <c r="AA112" s="75">
        <f t="shared" si="21"/>
        <v>3.613425718198061</v>
      </c>
      <c r="AB112" s="62"/>
      <c r="AC112" s="76">
        <f t="shared" si="22"/>
        <v>0.7226851436396122</v>
      </c>
      <c r="AD112" s="63"/>
      <c r="AE112" s="77">
        <f t="shared" si="23"/>
        <v>4.336110861837673</v>
      </c>
      <c r="AF112" s="60"/>
    </row>
    <row r="113" spans="1:32" ht="9" customHeight="1">
      <c r="A113" s="91"/>
      <c r="B113" s="80"/>
      <c r="C113" s="80"/>
      <c r="D113" s="80"/>
      <c r="E113" s="80"/>
      <c r="F113" s="80"/>
      <c r="G113" s="80"/>
      <c r="H113" s="82"/>
      <c r="I113" s="82"/>
      <c r="J113" s="82"/>
      <c r="K113" s="82"/>
      <c r="L113" s="82"/>
      <c r="M113" s="82"/>
      <c r="N113" s="82"/>
      <c r="O113" s="83"/>
      <c r="P113" s="83"/>
      <c r="Q113" s="84"/>
      <c r="R113" s="83"/>
      <c r="S113" s="73"/>
      <c r="T113" s="60"/>
      <c r="U113" s="74"/>
      <c r="V113" s="75"/>
      <c r="W113" s="76"/>
      <c r="X113" s="77"/>
      <c r="Y113" s="78"/>
      <c r="Z113" s="61"/>
      <c r="AA113" s="75"/>
      <c r="AB113" s="62"/>
      <c r="AC113" s="76"/>
      <c r="AD113" s="63"/>
      <c r="AE113" s="77"/>
      <c r="AF113" s="60"/>
    </row>
    <row r="114" spans="1:32" ht="15.75">
      <c r="A114" s="85"/>
      <c r="B114" s="54" t="s">
        <v>214</v>
      </c>
      <c r="C114" s="54" t="s">
        <v>45</v>
      </c>
      <c r="D114" s="86"/>
      <c r="E114" s="86"/>
      <c r="F114" s="86"/>
      <c r="G114" s="86"/>
      <c r="H114" s="87"/>
      <c r="I114" s="87"/>
      <c r="J114" s="87"/>
      <c r="K114" s="87"/>
      <c r="L114" s="87"/>
      <c r="M114" s="87"/>
      <c r="N114" s="87"/>
      <c r="O114" s="88"/>
      <c r="P114" s="88"/>
      <c r="Q114" s="89"/>
      <c r="R114" s="90"/>
      <c r="S114" s="73"/>
      <c r="T114" s="60"/>
      <c r="U114" s="74"/>
      <c r="V114" s="75"/>
      <c r="W114" s="76"/>
      <c r="X114" s="77"/>
      <c r="Y114" s="78"/>
      <c r="Z114" s="61"/>
      <c r="AA114" s="75"/>
      <c r="AB114" s="62"/>
      <c r="AC114" s="76"/>
      <c r="AD114" s="63"/>
      <c r="AE114" s="77"/>
      <c r="AF114" s="60"/>
    </row>
    <row r="115" spans="1:32" ht="15.75">
      <c r="A115" s="65">
        <v>77</v>
      </c>
      <c r="B115" s="66" t="s">
        <v>215</v>
      </c>
      <c r="C115" s="66" t="s">
        <v>216</v>
      </c>
      <c r="D115" s="67">
        <f>'[1]прибирання прибуд. терит.'!$D$42</f>
        <v>1.2234605292653795</v>
      </c>
      <c r="E115" s="67">
        <f>'[1]техобсл. вода'!$D$35</f>
        <v>0.48245491467999657</v>
      </c>
      <c r="F115" s="67">
        <f>'[1]техобслуж. отопление'!$D$34</f>
        <v>0.15015906768775567</v>
      </c>
      <c r="G115" s="67">
        <f>'[1]техобслуж. гор.вод'!$D$30</f>
        <v>0.22808578224857054</v>
      </c>
      <c r="H115" s="107">
        <f>'[1]техобслуг. електромереж'!CC30</f>
        <v>0.27255633848099525</v>
      </c>
      <c r="I115" s="107">
        <f>'[2]вартість послуги'!$T$110</f>
        <v>0.7293329928254151</v>
      </c>
      <c r="J115" s="107">
        <f>'[1]освітлення місць заг. користув.'!CC20</f>
        <v>0</v>
      </c>
      <c r="K115" s="68">
        <f>'[1]вентканали'!$D$49</f>
        <v>0.07605934357539378</v>
      </c>
      <c r="L115" s="67">
        <f>'[1]дератизація, дезінсекція'!$D$40</f>
        <v>0.06983706170866741</v>
      </c>
      <c r="M115" s="107"/>
      <c r="N115" s="107"/>
      <c r="O115" s="69">
        <f>SUM(D115:N115)</f>
        <v>3.231946030472174</v>
      </c>
      <c r="P115" s="70"/>
      <c r="Q115" s="71"/>
      <c r="R115" s="72">
        <f>O115*0.2</f>
        <v>0.6463892060944348</v>
      </c>
      <c r="S115" s="73">
        <f t="shared" si="15"/>
        <v>3.8783352365666084</v>
      </c>
      <c r="T115" s="60"/>
      <c r="U115" s="74">
        <f t="shared" si="16"/>
        <v>0.3231946030472174</v>
      </c>
      <c r="V115" s="75">
        <f t="shared" si="17"/>
        <v>3.5551406335193914</v>
      </c>
      <c r="W115" s="76">
        <f t="shared" si="18"/>
        <v>0.7110281267038783</v>
      </c>
      <c r="X115" s="77">
        <f t="shared" si="19"/>
        <v>4.26616876022327</v>
      </c>
      <c r="Y115" s="78">
        <f t="shared" si="20"/>
        <v>0.48479190457082605</v>
      </c>
      <c r="Z115" s="61"/>
      <c r="AA115" s="75">
        <f t="shared" si="21"/>
        <v>3.716737935043</v>
      </c>
      <c r="AB115" s="62"/>
      <c r="AC115" s="76">
        <f t="shared" si="22"/>
        <v>0.7433475870086</v>
      </c>
      <c r="AD115" s="63"/>
      <c r="AE115" s="77">
        <f t="shared" si="23"/>
        <v>4.4600855220516005</v>
      </c>
      <c r="AF115" s="60"/>
    </row>
    <row r="116" spans="1:32" ht="15.75">
      <c r="A116" s="65">
        <v>78</v>
      </c>
      <c r="B116" s="66" t="s">
        <v>217</v>
      </c>
      <c r="C116" s="66" t="s">
        <v>218</v>
      </c>
      <c r="D116" s="67">
        <f>'[1]прибирання прибуд. терит.'!$D$42</f>
        <v>1.2234605292653795</v>
      </c>
      <c r="E116" s="67">
        <f>'[1]техобсл. вода'!$D$35</f>
        <v>0.48245491467999657</v>
      </c>
      <c r="F116" s="67">
        <f>'[1]техобслуж. отопление'!$D$34</f>
        <v>0.15015906768775567</v>
      </c>
      <c r="G116" s="67">
        <f>'[1]техобслуж. гор.вод'!$D$30</f>
        <v>0.22808578224857054</v>
      </c>
      <c r="H116" s="67">
        <f>'[1]техобслуг. електромереж'!CD30</f>
        <v>0.24508108667844203</v>
      </c>
      <c r="I116" s="67">
        <f>'[2]вартість послуги'!$T$111</f>
        <v>0.7048797857012299</v>
      </c>
      <c r="J116" s="107">
        <f>'[1]освітлення місць заг. користув.'!CD20</f>
        <v>0</v>
      </c>
      <c r="K116" s="68">
        <f>'[1]вентканали'!$D$49</f>
        <v>0.07605934357539378</v>
      </c>
      <c r="L116" s="67">
        <f>'[1]дератизація, дезінсекція'!$D$40</f>
        <v>0.06983706170866741</v>
      </c>
      <c r="M116" s="67"/>
      <c r="N116" s="67"/>
      <c r="O116" s="69">
        <f>SUM(D116:N116)</f>
        <v>3.1800175715454353</v>
      </c>
      <c r="P116" s="70"/>
      <c r="Q116" s="71"/>
      <c r="R116" s="72">
        <f>O116*0.2</f>
        <v>0.6360035143090871</v>
      </c>
      <c r="S116" s="73">
        <f t="shared" si="15"/>
        <v>3.8160210858545223</v>
      </c>
      <c r="T116" s="60"/>
      <c r="U116" s="74">
        <f t="shared" si="16"/>
        <v>0.31800175715454354</v>
      </c>
      <c r="V116" s="75">
        <f t="shared" si="17"/>
        <v>3.498019328699979</v>
      </c>
      <c r="W116" s="76">
        <f t="shared" si="18"/>
        <v>0.6996038657399959</v>
      </c>
      <c r="X116" s="77">
        <f t="shared" si="19"/>
        <v>4.197623194439975</v>
      </c>
      <c r="Y116" s="78">
        <f t="shared" si="20"/>
        <v>0.4770026357318153</v>
      </c>
      <c r="Z116" s="61"/>
      <c r="AA116" s="75">
        <f t="shared" si="21"/>
        <v>3.6570202072772506</v>
      </c>
      <c r="AB116" s="62"/>
      <c r="AC116" s="76">
        <f t="shared" si="22"/>
        <v>0.7314040414554501</v>
      </c>
      <c r="AD116" s="63"/>
      <c r="AE116" s="77">
        <f t="shared" si="23"/>
        <v>4.388424248732701</v>
      </c>
      <c r="AF116" s="60"/>
    </row>
    <row r="117" spans="1:32" ht="15.75">
      <c r="A117" s="65">
        <v>79</v>
      </c>
      <c r="B117" s="66" t="s">
        <v>219</v>
      </c>
      <c r="C117" s="66" t="s">
        <v>220</v>
      </c>
      <c r="D117" s="67">
        <f>'[1]прибирання прибуд. терит.'!$D$42</f>
        <v>1.2234605292653795</v>
      </c>
      <c r="E117" s="67">
        <f>'[1]техобсл. вода'!$D$35</f>
        <v>0.48245491467999657</v>
      </c>
      <c r="F117" s="67">
        <f>'[1]техобслуж. отопление'!$D$34</f>
        <v>0.15015906768775567</v>
      </c>
      <c r="G117" s="67">
        <f>'[1]техобслуж. гор.вод'!$D$30</f>
        <v>0.22808578224857054</v>
      </c>
      <c r="H117" s="67">
        <f>'[1]техобслуг. електромереж'!CE30</f>
        <v>0.25801956447803814</v>
      </c>
      <c r="I117" s="67">
        <f>'[2]вартість послуги'!$T$112</f>
        <v>0.7061632689236226</v>
      </c>
      <c r="J117" s="107">
        <f>'[1]освітлення місць заг. користув.'!CE20</f>
        <v>0</v>
      </c>
      <c r="K117" s="68">
        <f>'[1]вентканали'!$D$49</f>
        <v>0.07605934357539378</v>
      </c>
      <c r="L117" s="67">
        <f>'[1]дератизація, дезінсекція'!$D$40</f>
        <v>0.06983706170866741</v>
      </c>
      <c r="M117" s="67"/>
      <c r="N117" s="67"/>
      <c r="O117" s="69">
        <f>SUM(D117:N117)</f>
        <v>3.194239532567424</v>
      </c>
      <c r="P117" s="70"/>
      <c r="Q117" s="71"/>
      <c r="R117" s="72">
        <f>O117*0.2</f>
        <v>0.6388479065134849</v>
      </c>
      <c r="S117" s="73">
        <f t="shared" si="15"/>
        <v>3.8330874390809084</v>
      </c>
      <c r="T117" s="60"/>
      <c r="U117" s="74">
        <f t="shared" si="16"/>
        <v>0.31942395325674244</v>
      </c>
      <c r="V117" s="75">
        <f t="shared" si="17"/>
        <v>3.5136634858241664</v>
      </c>
      <c r="W117" s="76">
        <f t="shared" si="18"/>
        <v>0.7027326971648333</v>
      </c>
      <c r="X117" s="77">
        <f t="shared" si="19"/>
        <v>4.2163961829889995</v>
      </c>
      <c r="Y117" s="78">
        <f t="shared" si="20"/>
        <v>0.47913592988511355</v>
      </c>
      <c r="Z117" s="61"/>
      <c r="AA117" s="75">
        <f t="shared" si="21"/>
        <v>3.6733754624525377</v>
      </c>
      <c r="AB117" s="62"/>
      <c r="AC117" s="76">
        <f t="shared" si="22"/>
        <v>0.7346750924905076</v>
      </c>
      <c r="AD117" s="63"/>
      <c r="AE117" s="77">
        <f t="shared" si="23"/>
        <v>4.4080505549430455</v>
      </c>
      <c r="AF117" s="60"/>
    </row>
    <row r="118" spans="1:32" ht="8.25" customHeight="1">
      <c r="A118" s="79"/>
      <c r="B118" s="80"/>
      <c r="C118" s="81"/>
      <c r="D118" s="81"/>
      <c r="E118" s="81"/>
      <c r="F118" s="81"/>
      <c r="G118" s="81"/>
      <c r="H118" s="82"/>
      <c r="I118" s="82"/>
      <c r="J118" s="82"/>
      <c r="K118" s="82"/>
      <c r="L118" s="82"/>
      <c r="M118" s="82"/>
      <c r="N118" s="82"/>
      <c r="O118" s="83"/>
      <c r="P118" s="83"/>
      <c r="Q118" s="84"/>
      <c r="R118" s="83"/>
      <c r="S118" s="73"/>
      <c r="T118" s="60"/>
      <c r="U118" s="74"/>
      <c r="V118" s="75"/>
      <c r="W118" s="76"/>
      <c r="X118" s="77"/>
      <c r="Y118" s="78"/>
      <c r="Z118" s="61"/>
      <c r="AA118" s="75"/>
      <c r="AB118" s="62"/>
      <c r="AC118" s="76"/>
      <c r="AD118" s="63"/>
      <c r="AE118" s="77"/>
      <c r="AF118" s="60"/>
    </row>
    <row r="119" spans="1:32" ht="33" customHeight="1">
      <c r="A119" s="85"/>
      <c r="B119" s="54" t="s">
        <v>221</v>
      </c>
      <c r="C119" s="54" t="s">
        <v>195</v>
      </c>
      <c r="D119" s="86"/>
      <c r="E119" s="86"/>
      <c r="F119" s="86"/>
      <c r="G119" s="86"/>
      <c r="H119" s="87"/>
      <c r="I119" s="87"/>
      <c r="J119" s="87"/>
      <c r="K119" s="87"/>
      <c r="L119" s="87"/>
      <c r="M119" s="87"/>
      <c r="N119" s="87"/>
      <c r="O119" s="88"/>
      <c r="P119" s="88"/>
      <c r="Q119" s="89"/>
      <c r="R119" s="90"/>
      <c r="S119" s="73"/>
      <c r="T119" s="60"/>
      <c r="U119" s="74"/>
      <c r="V119" s="75"/>
      <c r="W119" s="76"/>
      <c r="X119" s="77"/>
      <c r="Y119" s="78"/>
      <c r="Z119" s="61"/>
      <c r="AA119" s="75"/>
      <c r="AB119" s="62"/>
      <c r="AC119" s="76"/>
      <c r="AD119" s="63"/>
      <c r="AE119" s="77"/>
      <c r="AF119" s="60"/>
    </row>
    <row r="120" spans="1:32" ht="15.75">
      <c r="A120" s="65">
        <v>80</v>
      </c>
      <c r="B120" s="66" t="s">
        <v>222</v>
      </c>
      <c r="C120" s="66" t="s">
        <v>223</v>
      </c>
      <c r="D120" s="67">
        <f>'[1]прибирання прибуд. терит.'!$D$42</f>
        <v>1.2234605292653795</v>
      </c>
      <c r="E120" s="67">
        <f>'[1]техобсл. вода'!$D$35</f>
        <v>0.48245491467999657</v>
      </c>
      <c r="F120" s="67">
        <f>'[1]техобслуж. отопление'!$D$34</f>
        <v>0.15015906768775567</v>
      </c>
      <c r="G120" s="67">
        <f>'[1]техобслуж. гор.вод'!$D$30</f>
        <v>0.22808578224857054</v>
      </c>
      <c r="H120" s="67">
        <f>'[1]техобслуг. електромереж'!CF30</f>
        <v>0.26616665960273367</v>
      </c>
      <c r="I120" s="67">
        <f>'[2]вартість послуги'!$T$115</f>
        <v>0.731374478407358</v>
      </c>
      <c r="J120" s="67">
        <f>'[1]освітлення місць заг. користув.'!CF20</f>
        <v>0</v>
      </c>
      <c r="K120" s="68">
        <f>'[1]вентканали'!$D$49</f>
        <v>0.07605934357539378</v>
      </c>
      <c r="L120" s="67">
        <f>'[1]дератизація, дезінсекція'!$D$40</f>
        <v>0.06983706170866741</v>
      </c>
      <c r="M120" s="67"/>
      <c r="N120" s="67"/>
      <c r="O120" s="69">
        <f>SUM(D120:N120)</f>
        <v>3.227597837175855</v>
      </c>
      <c r="P120" s="70"/>
      <c r="Q120" s="71"/>
      <c r="R120" s="72">
        <f>O120*0.2</f>
        <v>0.645519567435171</v>
      </c>
      <c r="S120" s="73">
        <f t="shared" si="15"/>
        <v>3.873117404611026</v>
      </c>
      <c r="T120" s="60"/>
      <c r="U120" s="74">
        <f t="shared" si="16"/>
        <v>0.3227597837175855</v>
      </c>
      <c r="V120" s="75">
        <f t="shared" si="17"/>
        <v>3.5503576208934406</v>
      </c>
      <c r="W120" s="76">
        <f t="shared" si="18"/>
        <v>0.7100715241786881</v>
      </c>
      <c r="X120" s="77">
        <f t="shared" si="19"/>
        <v>4.260429145072129</v>
      </c>
      <c r="Y120" s="78">
        <f t="shared" si="20"/>
        <v>0.48413967557637827</v>
      </c>
      <c r="Z120" s="61"/>
      <c r="AA120" s="75">
        <f t="shared" si="21"/>
        <v>3.7117375127522334</v>
      </c>
      <c r="AB120" s="62"/>
      <c r="AC120" s="76">
        <f t="shared" si="22"/>
        <v>0.7423475025504467</v>
      </c>
      <c r="AD120" s="63"/>
      <c r="AE120" s="77">
        <f t="shared" si="23"/>
        <v>4.45408501530268</v>
      </c>
      <c r="AF120" s="60"/>
    </row>
    <row r="121" spans="1:32" ht="8.25" customHeight="1">
      <c r="A121" s="91"/>
      <c r="B121" s="80"/>
      <c r="C121" s="80"/>
      <c r="D121" s="80"/>
      <c r="E121" s="80"/>
      <c r="F121" s="80"/>
      <c r="G121" s="80"/>
      <c r="H121" s="82"/>
      <c r="I121" s="82"/>
      <c r="J121" s="82"/>
      <c r="K121" s="82"/>
      <c r="L121" s="82"/>
      <c r="M121" s="82"/>
      <c r="N121" s="82"/>
      <c r="O121" s="82"/>
      <c r="P121" s="83"/>
      <c r="Q121" s="84"/>
      <c r="R121" s="83"/>
      <c r="S121" s="73"/>
      <c r="T121" s="60"/>
      <c r="U121" s="74"/>
      <c r="V121" s="75"/>
      <c r="W121" s="76"/>
      <c r="X121" s="77"/>
      <c r="Y121" s="78"/>
      <c r="Z121" s="61"/>
      <c r="AA121" s="75"/>
      <c r="AB121" s="62"/>
      <c r="AC121" s="76"/>
      <c r="AD121" s="63"/>
      <c r="AE121" s="77"/>
      <c r="AF121" s="60"/>
    </row>
    <row r="122" spans="1:32" ht="33.75" customHeight="1">
      <c r="A122" s="108"/>
      <c r="B122" s="109" t="s">
        <v>224</v>
      </c>
      <c r="C122" s="109"/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2">
        <f>(SUM(O11:O97)+O106+O109+O112+O115+O116+O117+O120)/80</f>
        <v>2.979783518686065</v>
      </c>
      <c r="P122" s="113"/>
      <c r="Q122" s="113"/>
      <c r="R122" s="113"/>
      <c r="S122" s="114">
        <f>O122*1.2</f>
        <v>3.575740222423278</v>
      </c>
      <c r="T122" s="115"/>
      <c r="U122" s="110">
        <f t="shared" si="16"/>
        <v>0.2979783518686065</v>
      </c>
      <c r="V122" s="110">
        <f t="shared" si="17"/>
        <v>3.2777618705546714</v>
      </c>
      <c r="W122" s="116">
        <f t="shared" si="18"/>
        <v>0.6555523741109344</v>
      </c>
      <c r="X122" s="114">
        <f t="shared" si="19"/>
        <v>3.9333142446656058</v>
      </c>
      <c r="Y122" s="116">
        <f t="shared" si="20"/>
        <v>0.44696752780290977</v>
      </c>
      <c r="Z122" s="117"/>
      <c r="AA122" s="110">
        <f t="shared" si="21"/>
        <v>3.4267510464889748</v>
      </c>
      <c r="AB122" s="117"/>
      <c r="AC122" s="116">
        <f t="shared" si="22"/>
        <v>0.685350209297795</v>
      </c>
      <c r="AD122" s="117"/>
      <c r="AE122" s="114">
        <f t="shared" si="23"/>
        <v>4.1121012557867695</v>
      </c>
      <c r="AF122" s="60"/>
    </row>
    <row r="123" spans="1:32" ht="31.5">
      <c r="A123" s="118"/>
      <c r="B123" s="119" t="s">
        <v>225</v>
      </c>
      <c r="C123" s="54" t="s">
        <v>226</v>
      </c>
      <c r="D123" s="86"/>
      <c r="E123" s="86"/>
      <c r="F123" s="86"/>
      <c r="G123" s="86"/>
      <c r="H123" s="87"/>
      <c r="I123" s="87"/>
      <c r="J123" s="87"/>
      <c r="K123" s="87"/>
      <c r="L123" s="87"/>
      <c r="M123" s="87"/>
      <c r="N123" s="87"/>
      <c r="O123" s="87"/>
      <c r="P123" s="88"/>
      <c r="Q123" s="89"/>
      <c r="R123" s="90"/>
      <c r="S123" s="73"/>
      <c r="T123" s="60"/>
      <c r="U123" s="97"/>
      <c r="V123" s="98"/>
      <c r="W123" s="99"/>
      <c r="X123" s="73"/>
      <c r="Y123" s="100"/>
      <c r="Z123" s="120"/>
      <c r="AA123" s="98"/>
      <c r="AB123" s="121"/>
      <c r="AC123" s="99"/>
      <c r="AD123" s="122"/>
      <c r="AE123" s="73"/>
      <c r="AF123" s="60"/>
    </row>
    <row r="124" spans="1:32" ht="15.75">
      <c r="A124" s="65">
        <v>81</v>
      </c>
      <c r="B124" s="66" t="s">
        <v>227</v>
      </c>
      <c r="C124" s="66" t="s">
        <v>228</v>
      </c>
      <c r="D124" s="67">
        <f>'[1]прибирання прибуд. терит.'!$D$42</f>
        <v>1.2234605292653795</v>
      </c>
      <c r="E124" s="67">
        <f>'[1]техобсл. вода'!$D$35</f>
        <v>0.48245491467999657</v>
      </c>
      <c r="F124" s="67">
        <f>'[1]техобслуж. отопление'!$D$34</f>
        <v>0.15015906768775567</v>
      </c>
      <c r="G124" s="67">
        <v>0</v>
      </c>
      <c r="H124" s="67">
        <f>'[1]техобслуг. електромереж'!CG30</f>
        <v>0.09499342660502738</v>
      </c>
      <c r="I124" s="67">
        <f>'[2]вартість послуги'!$T$119</f>
        <v>0.7984992271491571</v>
      </c>
      <c r="J124" s="67">
        <f>'[1]освітлення місць заг. користув.'!CG20</f>
        <v>0</v>
      </c>
      <c r="K124" s="68">
        <f>'[1]вентканали'!$D$49</f>
        <v>0.07605934357539378</v>
      </c>
      <c r="L124" s="67">
        <f>'[1]дератизація, дезінсекція'!$D$40</f>
        <v>0.06983706170866741</v>
      </c>
      <c r="M124" s="67"/>
      <c r="N124" s="67"/>
      <c r="O124" s="69">
        <f>SUM(D124:N124)</f>
        <v>2.895463570671377</v>
      </c>
      <c r="P124" s="70"/>
      <c r="Q124" s="71"/>
      <c r="R124" s="72">
        <f>O124*0.2</f>
        <v>0.5790927141342754</v>
      </c>
      <c r="S124" s="73">
        <f t="shared" si="15"/>
        <v>3.4745562848056526</v>
      </c>
      <c r="T124" s="60"/>
      <c r="U124" s="74">
        <f t="shared" si="16"/>
        <v>0.2895463570671377</v>
      </c>
      <c r="V124" s="75">
        <f t="shared" si="17"/>
        <v>3.185009927738515</v>
      </c>
      <c r="W124" s="76">
        <f t="shared" si="18"/>
        <v>0.637001985547703</v>
      </c>
      <c r="X124" s="77">
        <f t="shared" si="19"/>
        <v>3.822011913286218</v>
      </c>
      <c r="Y124" s="78">
        <f t="shared" si="20"/>
        <v>0.4343195356007066</v>
      </c>
      <c r="Z124" s="61"/>
      <c r="AA124" s="75">
        <f t="shared" si="21"/>
        <v>3.3297831062720835</v>
      </c>
      <c r="AB124" s="62"/>
      <c r="AC124" s="76">
        <f t="shared" si="22"/>
        <v>0.6659566212544168</v>
      </c>
      <c r="AD124" s="63"/>
      <c r="AE124" s="77">
        <f t="shared" si="23"/>
        <v>3.9957397275265003</v>
      </c>
      <c r="AF124" s="60"/>
    </row>
    <row r="125" spans="1:32" ht="15.75">
      <c r="A125" s="65">
        <v>82</v>
      </c>
      <c r="B125" s="66" t="s">
        <v>229</v>
      </c>
      <c r="C125" s="66" t="s">
        <v>230</v>
      </c>
      <c r="D125" s="67">
        <f>'[1]прибирання прибуд. терит.'!$D$42</f>
        <v>1.2234605292653795</v>
      </c>
      <c r="E125" s="67">
        <f>'[1]техобсл. вода'!$D$35</f>
        <v>0.48245491467999657</v>
      </c>
      <c r="F125" s="67">
        <f>'[1]техобслуж. отопление'!$D$34</f>
        <v>0.15015906768775567</v>
      </c>
      <c r="G125" s="67">
        <v>0</v>
      </c>
      <c r="H125" s="67">
        <f>'[1]техобслуг. електромереж'!CH30</f>
        <v>0.08843927462276316</v>
      </c>
      <c r="I125" s="67">
        <f>'[2]вартість послуги'!$T$120</f>
        <v>0.6892927055837424</v>
      </c>
      <c r="J125" s="67">
        <f>'[1]освітлення місць заг. користув.'!CH20</f>
        <v>0.07816933494093822</v>
      </c>
      <c r="K125" s="68">
        <f>'[1]вентканали'!$D$49</f>
        <v>0.07605934357539378</v>
      </c>
      <c r="L125" s="67">
        <f>'[1]дератизація, дезінсекція'!$D$40</f>
        <v>0.06983706170866741</v>
      </c>
      <c r="M125" s="67"/>
      <c r="N125" s="67"/>
      <c r="O125" s="69">
        <f>SUM(D125:N125)</f>
        <v>2.8578722320646364</v>
      </c>
      <c r="P125" s="70"/>
      <c r="Q125" s="71"/>
      <c r="R125" s="72">
        <f>O125*0.2</f>
        <v>0.5715744464129273</v>
      </c>
      <c r="S125" s="73">
        <f t="shared" si="15"/>
        <v>3.4294466784775635</v>
      </c>
      <c r="T125" s="60"/>
      <c r="U125" s="74">
        <f t="shared" si="16"/>
        <v>0.28578722320646366</v>
      </c>
      <c r="V125" s="75">
        <f t="shared" si="17"/>
        <v>3.1436594552711</v>
      </c>
      <c r="W125" s="76">
        <f t="shared" si="18"/>
        <v>0.62873189105422</v>
      </c>
      <c r="X125" s="77">
        <f t="shared" si="19"/>
        <v>3.77239134632532</v>
      </c>
      <c r="Y125" s="78">
        <f t="shared" si="20"/>
        <v>0.42868083480969543</v>
      </c>
      <c r="Z125" s="61"/>
      <c r="AA125" s="75">
        <f t="shared" si="21"/>
        <v>3.286553066874332</v>
      </c>
      <c r="AB125" s="62"/>
      <c r="AC125" s="76">
        <f t="shared" si="22"/>
        <v>0.6573106133748664</v>
      </c>
      <c r="AD125" s="63"/>
      <c r="AE125" s="77">
        <f t="shared" si="23"/>
        <v>3.943863680249198</v>
      </c>
      <c r="AF125" s="60"/>
    </row>
    <row r="126" spans="1:32" ht="8.25" customHeight="1">
      <c r="A126" s="79"/>
      <c r="B126" s="80"/>
      <c r="C126" s="81"/>
      <c r="D126" s="81"/>
      <c r="E126" s="81"/>
      <c r="F126" s="81"/>
      <c r="G126" s="81"/>
      <c r="H126" s="82"/>
      <c r="I126" s="82"/>
      <c r="J126" s="82"/>
      <c r="K126" s="82"/>
      <c r="L126" s="82"/>
      <c r="M126" s="82"/>
      <c r="N126" s="82"/>
      <c r="O126" s="82"/>
      <c r="P126" s="83"/>
      <c r="Q126" s="84"/>
      <c r="R126" s="83"/>
      <c r="S126" s="73"/>
      <c r="T126" s="60"/>
      <c r="U126" s="74"/>
      <c r="V126" s="75"/>
      <c r="W126" s="76"/>
      <c r="X126" s="77"/>
      <c r="Y126" s="78"/>
      <c r="Z126" s="61"/>
      <c r="AA126" s="75"/>
      <c r="AB126" s="62"/>
      <c r="AC126" s="76"/>
      <c r="AD126" s="63"/>
      <c r="AE126" s="77"/>
      <c r="AF126" s="60"/>
    </row>
    <row r="127" spans="1:32" ht="30.75" customHeight="1">
      <c r="A127" s="85"/>
      <c r="B127" s="54" t="s">
        <v>231</v>
      </c>
      <c r="C127" s="54" t="s">
        <v>226</v>
      </c>
      <c r="D127" s="86"/>
      <c r="E127" s="86"/>
      <c r="F127" s="86"/>
      <c r="G127" s="86"/>
      <c r="H127" s="87"/>
      <c r="I127" s="87"/>
      <c r="J127" s="87"/>
      <c r="K127" s="87"/>
      <c r="L127" s="87"/>
      <c r="M127" s="87"/>
      <c r="N127" s="87"/>
      <c r="O127" s="87"/>
      <c r="P127" s="88"/>
      <c r="Q127" s="89"/>
      <c r="R127" s="90"/>
      <c r="S127" s="73"/>
      <c r="T127" s="60"/>
      <c r="U127" s="74"/>
      <c r="V127" s="75"/>
      <c r="W127" s="76"/>
      <c r="X127" s="77"/>
      <c r="Y127" s="78"/>
      <c r="Z127" s="61"/>
      <c r="AA127" s="75"/>
      <c r="AB127" s="62"/>
      <c r="AC127" s="76"/>
      <c r="AD127" s="63"/>
      <c r="AE127" s="77"/>
      <c r="AF127" s="60"/>
    </row>
    <row r="128" spans="1:32" ht="47.25">
      <c r="A128" s="65">
        <v>83</v>
      </c>
      <c r="B128" s="66" t="s">
        <v>232</v>
      </c>
      <c r="C128" s="66" t="s">
        <v>233</v>
      </c>
      <c r="D128" s="67">
        <f>'[1]прибирання прибуд. терит.'!$D$42</f>
        <v>1.2234605292653795</v>
      </c>
      <c r="E128" s="67">
        <f>'[1]техобсл. вода'!$D$35</f>
        <v>0.48245491467999657</v>
      </c>
      <c r="F128" s="67">
        <f>'[1]техобслуж. отопление'!$D$34</f>
        <v>0.15015906768775567</v>
      </c>
      <c r="G128" s="67">
        <v>0</v>
      </c>
      <c r="H128" s="67">
        <f>'[1]техобслуг. електромереж'!CI30</f>
        <v>0.07499906863349173</v>
      </c>
      <c r="I128" s="67">
        <f>'[2]вартість послуги'!$T$123</f>
        <v>0.3247616822527192</v>
      </c>
      <c r="J128" s="67">
        <f>'[1]освітлення місць заг. користув.'!CI20</f>
        <v>0</v>
      </c>
      <c r="K128" s="68">
        <f>'[1]вентканали'!$D$49</f>
        <v>0.07605934357539378</v>
      </c>
      <c r="L128" s="67">
        <f>'[1]дератизація, дезінсекція'!$D$40</f>
        <v>0.06983706170866741</v>
      </c>
      <c r="M128" s="67"/>
      <c r="N128" s="67"/>
      <c r="O128" s="69">
        <f>SUM(D128:N128)</f>
        <v>2.401731667803404</v>
      </c>
      <c r="P128" s="70"/>
      <c r="Q128" s="71"/>
      <c r="R128" s="72">
        <f>O128*0.2</f>
        <v>0.4803463335606808</v>
      </c>
      <c r="S128" s="73">
        <f t="shared" si="15"/>
        <v>2.8820780013640848</v>
      </c>
      <c r="T128" s="60"/>
      <c r="U128" s="74">
        <f t="shared" si="16"/>
        <v>0.2401731667803404</v>
      </c>
      <c r="V128" s="75">
        <f t="shared" si="17"/>
        <v>2.6419048345837446</v>
      </c>
      <c r="W128" s="76">
        <f t="shared" si="18"/>
        <v>0.528380966916749</v>
      </c>
      <c r="X128" s="77">
        <f t="shared" si="19"/>
        <v>3.1702858015004933</v>
      </c>
      <c r="Y128" s="78">
        <f t="shared" si="20"/>
        <v>0.3602597501705106</v>
      </c>
      <c r="Z128" s="61"/>
      <c r="AA128" s="75">
        <f t="shared" si="21"/>
        <v>2.7619914179739147</v>
      </c>
      <c r="AB128" s="62"/>
      <c r="AC128" s="76">
        <f t="shared" si="22"/>
        <v>0.5523982835947829</v>
      </c>
      <c r="AD128" s="63"/>
      <c r="AE128" s="77">
        <f t="shared" si="23"/>
        <v>3.3143897015686976</v>
      </c>
      <c r="AF128" s="60"/>
    </row>
    <row r="129" spans="1:32" ht="8.25" customHeight="1">
      <c r="A129" s="79"/>
      <c r="B129" s="80"/>
      <c r="C129" s="81"/>
      <c r="D129" s="81"/>
      <c r="E129" s="81"/>
      <c r="F129" s="81"/>
      <c r="G129" s="81"/>
      <c r="H129" s="82"/>
      <c r="I129" s="82"/>
      <c r="J129" s="82"/>
      <c r="K129" s="82"/>
      <c r="L129" s="82"/>
      <c r="M129" s="82"/>
      <c r="N129" s="82"/>
      <c r="O129" s="82"/>
      <c r="P129" s="83"/>
      <c r="Q129" s="84"/>
      <c r="R129" s="83"/>
      <c r="S129" s="73"/>
      <c r="T129" s="60"/>
      <c r="U129" s="74"/>
      <c r="V129" s="75"/>
      <c r="W129" s="76"/>
      <c r="X129" s="77"/>
      <c r="Y129" s="78"/>
      <c r="Z129" s="61"/>
      <c r="AA129" s="75"/>
      <c r="AB129" s="62"/>
      <c r="AC129" s="76"/>
      <c r="AD129" s="63"/>
      <c r="AE129" s="77"/>
      <c r="AF129" s="60"/>
    </row>
    <row r="130" spans="1:32" ht="27" customHeight="1">
      <c r="A130" s="85"/>
      <c r="B130" s="54" t="s">
        <v>234</v>
      </c>
      <c r="C130" s="54" t="s">
        <v>226</v>
      </c>
      <c r="D130" s="86"/>
      <c r="E130" s="86"/>
      <c r="F130" s="86"/>
      <c r="G130" s="86"/>
      <c r="H130" s="87"/>
      <c r="I130" s="87"/>
      <c r="J130" s="87"/>
      <c r="K130" s="87"/>
      <c r="L130" s="87"/>
      <c r="M130" s="87"/>
      <c r="N130" s="87"/>
      <c r="O130" s="87"/>
      <c r="P130" s="88"/>
      <c r="Q130" s="89"/>
      <c r="R130" s="90"/>
      <c r="S130" s="73"/>
      <c r="T130" s="60"/>
      <c r="U130" s="74"/>
      <c r="V130" s="75"/>
      <c r="W130" s="76"/>
      <c r="X130" s="77"/>
      <c r="Y130" s="78"/>
      <c r="Z130" s="61"/>
      <c r="AA130" s="75"/>
      <c r="AB130" s="62"/>
      <c r="AC130" s="76"/>
      <c r="AD130" s="63"/>
      <c r="AE130" s="77"/>
      <c r="AF130" s="60"/>
    </row>
    <row r="131" spans="1:32" ht="15.75">
      <c r="A131" s="65">
        <v>84</v>
      </c>
      <c r="B131" s="66" t="s">
        <v>235</v>
      </c>
      <c r="C131" s="66" t="s">
        <v>236</v>
      </c>
      <c r="D131" s="67">
        <f>'[1]прибирання прибуд. терит.'!$D$42</f>
        <v>1.2234605292653795</v>
      </c>
      <c r="E131" s="67">
        <f>'[1]техобсл. вода'!$D$35</f>
        <v>0.48245491467999657</v>
      </c>
      <c r="F131" s="67">
        <f>'[1]техобслуж. отопление'!$D$34</f>
        <v>0.15015906768775567</v>
      </c>
      <c r="G131" s="67">
        <v>0</v>
      </c>
      <c r="H131" s="67">
        <f>'[1]техобслуг. електромереж'!CJ30</f>
        <v>0.0753649561834718</v>
      </c>
      <c r="I131" s="67">
        <f>'[2]вартість послуги'!$T$126</f>
        <v>0.6567178159351058</v>
      </c>
      <c r="J131" s="67">
        <f>'[1]освітлення місць заг. користув.'!CJ20</f>
        <v>0</v>
      </c>
      <c r="K131" s="68">
        <f>'[1]вентканали'!$D$49</f>
        <v>0.07605934357539378</v>
      </c>
      <c r="L131" s="67">
        <f>'[1]дератизація, дезінсекція'!$D$40</f>
        <v>0.06983706170866741</v>
      </c>
      <c r="M131" s="67"/>
      <c r="N131" s="67"/>
      <c r="O131" s="69">
        <f>SUM(D131:N131)</f>
        <v>2.7340536890357705</v>
      </c>
      <c r="P131" s="70"/>
      <c r="Q131" s="71"/>
      <c r="R131" s="72">
        <f>O131*0.2</f>
        <v>0.5468107378071542</v>
      </c>
      <c r="S131" s="73">
        <f t="shared" si="15"/>
        <v>3.2808644268429243</v>
      </c>
      <c r="T131" s="60"/>
      <c r="U131" s="74">
        <f t="shared" si="16"/>
        <v>0.2734053689035771</v>
      </c>
      <c r="V131" s="75">
        <f t="shared" si="17"/>
        <v>3.0074590579393474</v>
      </c>
      <c r="W131" s="76">
        <f t="shared" si="18"/>
        <v>0.6014918115878696</v>
      </c>
      <c r="X131" s="77">
        <f t="shared" si="19"/>
        <v>3.608950869527217</v>
      </c>
      <c r="Y131" s="78">
        <f t="shared" si="20"/>
        <v>0.41010805335536554</v>
      </c>
      <c r="Z131" s="61"/>
      <c r="AA131" s="75">
        <f t="shared" si="21"/>
        <v>3.144161742391136</v>
      </c>
      <c r="AB131" s="62"/>
      <c r="AC131" s="76">
        <f t="shared" si="22"/>
        <v>0.6288323484782272</v>
      </c>
      <c r="AD131" s="63"/>
      <c r="AE131" s="77">
        <f t="shared" si="23"/>
        <v>3.7729940908693633</v>
      </c>
      <c r="AF131" s="60"/>
    </row>
    <row r="132" spans="1:32" ht="9" customHeight="1">
      <c r="A132" s="79"/>
      <c r="B132" s="80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123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</row>
    <row r="133" ht="42" customHeight="1"/>
    <row r="134" spans="1:19" s="126" customFormat="1" ht="15.75">
      <c r="A134" s="124" t="s">
        <v>237</v>
      </c>
      <c r="B134" s="124"/>
      <c r="C134" s="124"/>
      <c r="D134" s="125"/>
      <c r="K134" s="127" t="s">
        <v>238</v>
      </c>
      <c r="S134" s="5"/>
    </row>
    <row r="135" spans="2:4" ht="36" customHeight="1">
      <c r="B135" s="128"/>
      <c r="C135" s="129"/>
      <c r="D135" s="10"/>
    </row>
    <row r="136" spans="1:11" ht="15" customHeight="1">
      <c r="A136" s="130" t="s">
        <v>239</v>
      </c>
      <c r="B136" s="130"/>
      <c r="C136" s="130"/>
      <c r="D136" s="131"/>
      <c r="K136" s="127" t="s">
        <v>240</v>
      </c>
    </row>
    <row r="137" spans="2:3" ht="15.75">
      <c r="B137" s="128"/>
      <c r="C137" s="129"/>
    </row>
    <row r="138" spans="2:3" ht="15.75">
      <c r="B138" s="128"/>
      <c r="C138" s="129"/>
    </row>
    <row r="139" spans="2:3" ht="15.75">
      <c r="B139" s="128"/>
      <c r="C139" s="129"/>
    </row>
    <row r="140" spans="2:3" ht="15.75">
      <c r="B140" s="128"/>
      <c r="C140" s="129"/>
    </row>
    <row r="141" spans="2:3" ht="15.75">
      <c r="B141" s="128"/>
      <c r="C141" s="129"/>
    </row>
    <row r="142" spans="2:3" ht="15.75">
      <c r="B142" s="128"/>
      <c r="C142" s="129"/>
    </row>
    <row r="143" spans="2:3" ht="15.75">
      <c r="B143" s="128"/>
      <c r="C143" s="129"/>
    </row>
    <row r="144" spans="2:3" ht="15.75">
      <c r="B144" s="128"/>
      <c r="C144" s="129"/>
    </row>
    <row r="145" spans="2:3" ht="15.75">
      <c r="B145" s="128"/>
      <c r="C145" s="129"/>
    </row>
    <row r="146" spans="2:3" ht="15.75">
      <c r="B146" s="128"/>
      <c r="C146" s="129"/>
    </row>
    <row r="147" spans="2:3" ht="15.75">
      <c r="B147" s="128"/>
      <c r="C147" s="129"/>
    </row>
  </sheetData>
  <mergeCells count="18">
    <mergeCell ref="A134:C134"/>
    <mergeCell ref="A136:C136"/>
    <mergeCell ref="Y6:AF6"/>
    <mergeCell ref="B9:C9"/>
    <mergeCell ref="B104:C104"/>
    <mergeCell ref="B122:C122"/>
    <mergeCell ref="O6:O7"/>
    <mergeCell ref="P6:P7"/>
    <mergeCell ref="Q6:T6"/>
    <mergeCell ref="U6:X6"/>
    <mergeCell ref="A6:A7"/>
    <mergeCell ref="B6:B7"/>
    <mergeCell ref="C6:C7"/>
    <mergeCell ref="D6:N6"/>
    <mergeCell ref="N1:P1"/>
    <mergeCell ref="L2:P2"/>
    <mergeCell ref="A3:P3"/>
    <mergeCell ref="A4:P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workbookViewId="0" topLeftCell="A1">
      <selection activeCell="V5" sqref="V5"/>
    </sheetView>
  </sheetViews>
  <sheetFormatPr defaultColWidth="9.00390625" defaultRowHeight="12.75"/>
  <cols>
    <col min="1" max="1" width="5.625" style="1" customWidth="1"/>
    <col min="2" max="2" width="11.375" style="1" customWidth="1"/>
    <col min="3" max="3" width="21.00390625" style="2" customWidth="1"/>
    <col min="4" max="4" width="11.625" style="1" customWidth="1"/>
    <col min="5" max="5" width="10.375" style="1" customWidth="1"/>
    <col min="6" max="6" width="8.125" style="1" customWidth="1"/>
    <col min="7" max="7" width="9.125" style="1" customWidth="1"/>
    <col min="8" max="8" width="8.25390625" style="1" customWidth="1"/>
    <col min="9" max="9" width="13.875" style="1" customWidth="1"/>
    <col min="10" max="10" width="7.25390625" style="1" customWidth="1"/>
    <col min="11" max="11" width="7.75390625" style="1" customWidth="1"/>
    <col min="12" max="12" width="6.625" style="1" customWidth="1"/>
    <col min="13" max="13" width="7.125" style="1" customWidth="1"/>
    <col min="14" max="14" width="5.875" style="1" customWidth="1"/>
    <col min="15" max="15" width="7.375" style="1" customWidth="1"/>
    <col min="16" max="16" width="8.00390625" style="1" customWidth="1"/>
    <col min="17" max="17" width="6.75390625" style="1" customWidth="1"/>
    <col min="18" max="18" width="5.75390625" style="1" bestFit="1" customWidth="1"/>
    <col min="19" max="19" width="6.875" style="5" customWidth="1"/>
    <col min="20" max="20" width="7.375" style="1" customWidth="1"/>
    <col min="21" max="16384" width="9.125" style="1" customWidth="1"/>
  </cols>
  <sheetData>
    <row r="1" spans="14:18" ht="15.75">
      <c r="N1" s="3" t="s">
        <v>0</v>
      </c>
      <c r="O1" s="3"/>
      <c r="P1" s="3"/>
      <c r="Q1" s="4"/>
      <c r="R1" s="4"/>
    </row>
    <row r="2" spans="12:18" ht="15.75">
      <c r="L2" s="3"/>
      <c r="M2" s="3"/>
      <c r="N2" s="3"/>
      <c r="O2" s="3"/>
      <c r="P2" s="3"/>
      <c r="Q2" s="4"/>
      <c r="R2" s="4"/>
    </row>
    <row r="3" spans="1:18" ht="2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36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</row>
    <row r="5" spans="1:19" ht="17.25" customHeight="1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</row>
    <row r="6" spans="1:20" ht="17.25" customHeight="1">
      <c r="A6" s="13" t="s">
        <v>3</v>
      </c>
      <c r="B6" s="14" t="s">
        <v>4</v>
      </c>
      <c r="C6" s="14" t="s">
        <v>5</v>
      </c>
      <c r="D6" s="15" t="s">
        <v>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7</v>
      </c>
      <c r="P6" s="17" t="s">
        <v>8</v>
      </c>
      <c r="Q6" s="18" t="s">
        <v>9</v>
      </c>
      <c r="R6" s="19"/>
      <c r="S6" s="19"/>
      <c r="T6" s="20"/>
    </row>
    <row r="7" spans="1:20" ht="282.75" customHeight="1">
      <c r="A7" s="13"/>
      <c r="B7" s="14"/>
      <c r="C7" s="14"/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3" t="s">
        <v>18</v>
      </c>
      <c r="K7" s="24" t="s">
        <v>19</v>
      </c>
      <c r="L7" s="24" t="s">
        <v>20</v>
      </c>
      <c r="M7" s="23" t="s">
        <v>21</v>
      </c>
      <c r="N7" s="23" t="s">
        <v>22</v>
      </c>
      <c r="O7" s="16"/>
      <c r="P7" s="17"/>
      <c r="Q7" s="25" t="s">
        <v>23</v>
      </c>
      <c r="R7" s="26" t="s">
        <v>24</v>
      </c>
      <c r="S7" s="27" t="s">
        <v>25</v>
      </c>
      <c r="T7" s="28" t="s">
        <v>26</v>
      </c>
    </row>
    <row r="8" spans="1:20" s="39" customFormat="1" ht="15.75">
      <c r="A8" s="34">
        <v>1</v>
      </c>
      <c r="B8" s="35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 t="s">
        <v>37</v>
      </c>
      <c r="Q8" s="37">
        <v>16</v>
      </c>
      <c r="R8" s="37">
        <v>17</v>
      </c>
      <c r="S8" s="38">
        <v>18</v>
      </c>
      <c r="T8" s="37" t="s">
        <v>38</v>
      </c>
    </row>
    <row r="9" spans="1:20" s="51" customFormat="1" ht="15.75" customHeight="1">
      <c r="A9" s="40"/>
      <c r="B9" s="41" t="s">
        <v>43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  <c r="Q9" s="42"/>
      <c r="R9" s="44"/>
      <c r="S9" s="45"/>
      <c r="T9" s="46"/>
    </row>
    <row r="10" spans="1:20" ht="15.75">
      <c r="A10" s="52"/>
      <c r="B10" s="53" t="s">
        <v>44</v>
      </c>
      <c r="C10" s="54" t="s">
        <v>45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55"/>
      <c r="Q10" s="57"/>
      <c r="R10" s="58"/>
      <c r="S10" s="59"/>
      <c r="T10" s="60"/>
    </row>
    <row r="11" spans="1:20" ht="15.75">
      <c r="A11" s="65">
        <v>1</v>
      </c>
      <c r="B11" s="66" t="s">
        <v>46</v>
      </c>
      <c r="C11" s="66" t="s">
        <v>47</v>
      </c>
      <c r="D11" s="67">
        <f>'[1]прибирання прибуд. терит.'!$D$42</f>
        <v>1.2234605292653795</v>
      </c>
      <c r="E11" s="67">
        <f>'[1]техобсл. вода'!$D$35</f>
        <v>0.48245491467999657</v>
      </c>
      <c r="F11" s="67">
        <f>'[1]техобслуж. отопление'!$D$34</f>
        <v>0.15015906768775567</v>
      </c>
      <c r="G11" s="67">
        <f>'[1]техобслуж. гор.вод'!$D$30</f>
        <v>0.22808578224857054</v>
      </c>
      <c r="H11" s="67">
        <f>'[1]техобслуг. електромереж'!E30</f>
        <v>0.1845593264546151</v>
      </c>
      <c r="I11" s="67">
        <f>'[2]вартість послуги'!$T$6</f>
        <v>0.8006363885360506</v>
      </c>
      <c r="J11" s="67">
        <f>'[1]освітлення місць заг. користув.'!E20</f>
        <v>0.1810120681639888</v>
      </c>
      <c r="K11" s="68">
        <f>'[1]вентканали'!$D$49</f>
        <v>0.07605934357539378</v>
      </c>
      <c r="L11" s="67">
        <f>'[1]дератизація, дезінсекція'!$D$40</f>
        <v>0.06983706170866741</v>
      </c>
      <c r="M11" s="67"/>
      <c r="N11" s="67"/>
      <c r="O11" s="69">
        <f>SUM(D11:N11)</f>
        <v>3.3962644823204173</v>
      </c>
      <c r="P11" s="70"/>
      <c r="Q11" s="71"/>
      <c r="R11" s="72">
        <f>O11*0.2</f>
        <v>0.6792528964640835</v>
      </c>
      <c r="S11" s="73">
        <f>O11*1.2</f>
        <v>4.0755173787845</v>
      </c>
      <c r="T11" s="60"/>
    </row>
    <row r="12" spans="1:20" ht="15.75">
      <c r="A12" s="65">
        <f>A11+1</f>
        <v>2</v>
      </c>
      <c r="B12" s="66" t="s">
        <v>48</v>
      </c>
      <c r="C12" s="66" t="s">
        <v>49</v>
      </c>
      <c r="D12" s="67">
        <f>'[1]прибирання прибуд. терит.'!$D$42</f>
        <v>1.2234605292653795</v>
      </c>
      <c r="E12" s="67">
        <f>'[1]техобсл. вода'!$D$35</f>
        <v>0.48245491467999657</v>
      </c>
      <c r="F12" s="67">
        <f>'[1]техобслуж. отопление'!$D$34</f>
        <v>0.15015906768775567</v>
      </c>
      <c r="G12" s="67">
        <f>'[1]техобслуж. гор.вод'!$D$30</f>
        <v>0.22808578224857054</v>
      </c>
      <c r="H12" s="67">
        <f>'[1]техобслуг. електромереж'!F30</f>
        <v>0.16528134382685292</v>
      </c>
      <c r="I12" s="67">
        <f>'[2]вартість послуги'!$T$7</f>
        <v>0.7592861803728024</v>
      </c>
      <c r="J12" s="67">
        <f>'[1]освітлення місць заг. користув.'!F20</f>
        <v>0</v>
      </c>
      <c r="K12" s="68">
        <f>'[1]вентканали'!$D$49</f>
        <v>0.07605934357539378</v>
      </c>
      <c r="L12" s="67">
        <f>'[1]дератизація, дезінсекція'!$D$40</f>
        <v>0.06983706170866741</v>
      </c>
      <c r="M12" s="67"/>
      <c r="N12" s="67"/>
      <c r="O12" s="69">
        <f>SUM(D12:N12)</f>
        <v>3.1546242233654187</v>
      </c>
      <c r="P12" s="70"/>
      <c r="Q12" s="71"/>
      <c r="R12" s="72">
        <f>O12*0.2</f>
        <v>0.6309248446730837</v>
      </c>
      <c r="S12" s="73">
        <f aca="true" t="shared" si="0" ref="S12:S73">O12*1.2</f>
        <v>3.7855490680385024</v>
      </c>
      <c r="T12" s="60"/>
    </row>
    <row r="13" spans="1:20" ht="15.75">
      <c r="A13" s="65">
        <f>A12+1</f>
        <v>3</v>
      </c>
      <c r="B13" s="66" t="s">
        <v>50</v>
      </c>
      <c r="C13" s="66" t="s">
        <v>51</v>
      </c>
      <c r="D13" s="67">
        <f>'[1]прибирання прибуд. терит.'!$D$42</f>
        <v>1.2234605292653795</v>
      </c>
      <c r="E13" s="67">
        <f>'[1]техобсл. вода'!$D$35</f>
        <v>0.48245491467999657</v>
      </c>
      <c r="F13" s="67">
        <f>'[1]техобслуж. отопление'!$D$34</f>
        <v>0.15015906768775567</v>
      </c>
      <c r="G13" s="67">
        <f>'[1]техобслуж. гор.вод'!$D$30</f>
        <v>0.22808578224857054</v>
      </c>
      <c r="H13" s="67">
        <f>'[1]техобслуг. електромереж'!G30</f>
        <v>0.18833972954190425</v>
      </c>
      <c r="I13" s="67">
        <f>'[2]вартість послуги'!$T$8</f>
        <v>0.8652289204422601</v>
      </c>
      <c r="J13" s="67">
        <f>'[1]освітлення місць заг. користув.'!G20</f>
        <v>0</v>
      </c>
      <c r="K13" s="68">
        <f>'[1]вентканали'!$D$49</f>
        <v>0.07605934357539378</v>
      </c>
      <c r="L13" s="67">
        <f>'[1]дератизація, дезінсекція'!$D$40</f>
        <v>0.06983706170866741</v>
      </c>
      <c r="M13" s="67"/>
      <c r="N13" s="67"/>
      <c r="O13" s="69">
        <f>SUM(D13:N13)</f>
        <v>3.2836253491499274</v>
      </c>
      <c r="P13" s="70"/>
      <c r="Q13" s="71"/>
      <c r="R13" s="72">
        <f>O13*0.2</f>
        <v>0.6567250698299856</v>
      </c>
      <c r="S13" s="73">
        <f t="shared" si="0"/>
        <v>3.9403504189799126</v>
      </c>
      <c r="T13" s="60"/>
    </row>
    <row r="14" spans="1:20" ht="15.75">
      <c r="A14" s="65">
        <f>A13+1</f>
        <v>4</v>
      </c>
      <c r="B14" s="66" t="s">
        <v>52</v>
      </c>
      <c r="C14" s="66" t="s">
        <v>53</v>
      </c>
      <c r="D14" s="67">
        <f>'[1]прибирання прибуд. терит.'!$D$42</f>
        <v>1.2234605292653795</v>
      </c>
      <c r="E14" s="67">
        <f>'[1]техобсл. вода'!$D$35</f>
        <v>0.48245491467999657</v>
      </c>
      <c r="F14" s="67">
        <f>'[1]техобслуж. отопление'!$D$34</f>
        <v>0.15015906768775567</v>
      </c>
      <c r="G14" s="67">
        <f>'[1]техобслуж. гор.вод'!$D$30</f>
        <v>0.22808578224857054</v>
      </c>
      <c r="H14" s="67">
        <f>'[1]техобслуг. електромереж'!H30</f>
        <v>0.1807309702918159</v>
      </c>
      <c r="I14" s="67">
        <f>'[2]вартість послуги'!$T$9</f>
        <v>0.7987288101949156</v>
      </c>
      <c r="J14" s="67">
        <f>'[1]освітлення місць заг. користув.'!H20</f>
        <v>0.17725729358819922</v>
      </c>
      <c r="K14" s="68">
        <f>'[1]вентканали'!$D$49</f>
        <v>0.07605934357539378</v>
      </c>
      <c r="L14" s="67">
        <f>'[1]дератизація, дезінсекція'!$D$40</f>
        <v>0.06983706170866741</v>
      </c>
      <c r="M14" s="67"/>
      <c r="N14" s="67"/>
      <c r="O14" s="69">
        <f>SUM(D14:N14)</f>
        <v>3.386773773240694</v>
      </c>
      <c r="P14" s="70"/>
      <c r="Q14" s="71"/>
      <c r="R14" s="72">
        <f>O14*0.2</f>
        <v>0.6773547546481389</v>
      </c>
      <c r="S14" s="73">
        <f t="shared" si="0"/>
        <v>4.064128527888832</v>
      </c>
      <c r="T14" s="60"/>
    </row>
    <row r="15" spans="1:20" ht="7.5" customHeight="1">
      <c r="A15" s="79"/>
      <c r="B15" s="80"/>
      <c r="C15" s="81"/>
      <c r="D15" s="81"/>
      <c r="E15" s="81"/>
      <c r="F15" s="81"/>
      <c r="G15" s="81"/>
      <c r="H15" s="82"/>
      <c r="I15" s="82"/>
      <c r="J15" s="82"/>
      <c r="K15" s="82"/>
      <c r="L15" s="82"/>
      <c r="M15" s="82"/>
      <c r="N15" s="82"/>
      <c r="O15" s="83"/>
      <c r="P15" s="83"/>
      <c r="Q15" s="84"/>
      <c r="R15" s="83"/>
      <c r="S15" s="73"/>
      <c r="T15" s="60"/>
    </row>
    <row r="16" spans="1:20" ht="15.75">
      <c r="A16" s="85"/>
      <c r="B16" s="54" t="s">
        <v>54</v>
      </c>
      <c r="C16" s="54" t="s">
        <v>55</v>
      </c>
      <c r="D16" s="86"/>
      <c r="E16" s="86"/>
      <c r="F16" s="86"/>
      <c r="G16" s="86"/>
      <c r="H16" s="87"/>
      <c r="I16" s="87"/>
      <c r="J16" s="87"/>
      <c r="K16" s="87"/>
      <c r="L16" s="87"/>
      <c r="M16" s="87"/>
      <c r="N16" s="87"/>
      <c r="O16" s="88"/>
      <c r="P16" s="88"/>
      <c r="Q16" s="89"/>
      <c r="R16" s="90"/>
      <c r="S16" s="73"/>
      <c r="T16" s="60"/>
    </row>
    <row r="17" spans="1:20" ht="15.75">
      <c r="A17" s="65">
        <v>5</v>
      </c>
      <c r="B17" s="66" t="s">
        <v>56</v>
      </c>
      <c r="C17" s="66" t="s">
        <v>57</v>
      </c>
      <c r="D17" s="67">
        <f>'[1]прибирання прибуд. терит.'!$D$42</f>
        <v>1.2234605292653795</v>
      </c>
      <c r="E17" s="67">
        <f>'[1]техобсл. вода'!$D$35</f>
        <v>0.48245491467999657</v>
      </c>
      <c r="F17" s="67">
        <f>'[1]техобслуж. отопление'!$D$34</f>
        <v>0.15015906768775567</v>
      </c>
      <c r="G17" s="67">
        <v>0</v>
      </c>
      <c r="H17" s="67">
        <f>'[1]техобслуг. електромереж'!I30</f>
        <v>0.09452752151400469</v>
      </c>
      <c r="I17" s="67">
        <f>'[2]вартість послуги'!$T$12</f>
        <v>0.8324694849691056</v>
      </c>
      <c r="J17" s="67">
        <f>'[1]освітлення місць заг. користув.'!I20</f>
        <v>0.1514074085998138</v>
      </c>
      <c r="K17" s="67">
        <f>'[1]вентканали'!$D$50</f>
        <v>0.24369337429343602</v>
      </c>
      <c r="L17" s="67">
        <f>'[1]дератизація, дезінсекція'!$D$40</f>
        <v>0.06983706170866741</v>
      </c>
      <c r="M17" s="67"/>
      <c r="N17" s="67"/>
      <c r="O17" s="69">
        <f aca="true" t="shared" si="1" ref="O17:O42">SUM(D17:N17)</f>
        <v>3.248009362718159</v>
      </c>
      <c r="P17" s="70"/>
      <c r="Q17" s="71"/>
      <c r="R17" s="72">
        <f>O17*0.2</f>
        <v>0.6496018725436319</v>
      </c>
      <c r="S17" s="73">
        <f t="shared" si="0"/>
        <v>3.897611235261791</v>
      </c>
      <c r="T17" s="60"/>
    </row>
    <row r="18" spans="1:20" ht="15.75">
      <c r="A18" s="65">
        <f aca="true" t="shared" si="2" ref="A18:A42">A17+1</f>
        <v>6</v>
      </c>
      <c r="B18" s="66" t="s">
        <v>58</v>
      </c>
      <c r="C18" s="66" t="s">
        <v>59</v>
      </c>
      <c r="D18" s="67">
        <f>'[1]прибирання прибуд. терит.'!$D$42</f>
        <v>1.2234605292653795</v>
      </c>
      <c r="E18" s="67">
        <f>'[1]техобсл. вода'!$D$35</f>
        <v>0.48245491467999657</v>
      </c>
      <c r="F18" s="67">
        <f>'[1]техобслуж. отопление'!$D$34</f>
        <v>0.15015906768775567</v>
      </c>
      <c r="G18" s="67">
        <v>0</v>
      </c>
      <c r="H18" s="67">
        <f>'[1]техобслуг. електромереж'!J30</f>
        <v>0.09416405017051648</v>
      </c>
      <c r="I18" s="67">
        <f>'[2]вартість послуги'!$T$13</f>
        <v>0.8512653125563655</v>
      </c>
      <c r="J18" s="67">
        <f>'[1]освітлення місць заг. користув.'!J20</f>
        <v>0.15921073615446862</v>
      </c>
      <c r="K18" s="67">
        <f>'[1]вентканали'!$D$50</f>
        <v>0.24369337429343602</v>
      </c>
      <c r="L18" s="67">
        <f>'[1]дератизація, дезінсекція'!$D$40</f>
        <v>0.06983706170866741</v>
      </c>
      <c r="M18" s="67"/>
      <c r="N18" s="67"/>
      <c r="O18" s="69">
        <f t="shared" si="1"/>
        <v>3.274245046516586</v>
      </c>
      <c r="P18" s="70"/>
      <c r="Q18" s="71"/>
      <c r="R18" s="72">
        <f aca="true" t="shared" si="3" ref="R18:R41">O18*0.2</f>
        <v>0.6548490093033172</v>
      </c>
      <c r="S18" s="73">
        <f t="shared" si="0"/>
        <v>3.9290940558199035</v>
      </c>
      <c r="T18" s="60"/>
    </row>
    <row r="19" spans="1:20" ht="15.75">
      <c r="A19" s="65">
        <f t="shared" si="2"/>
        <v>7</v>
      </c>
      <c r="B19" s="66" t="s">
        <v>60</v>
      </c>
      <c r="C19" s="66" t="s">
        <v>61</v>
      </c>
      <c r="D19" s="67">
        <f>'[1]прибирання прибуд. терит.'!$D$42</f>
        <v>1.2234605292653795</v>
      </c>
      <c r="E19" s="67">
        <f>'[1]техобсл. вода'!$D$35</f>
        <v>0.48245491467999657</v>
      </c>
      <c r="F19" s="67">
        <f>'[1]техобслуж. отопление'!$D$34</f>
        <v>0.15015906768775567</v>
      </c>
      <c r="G19" s="67">
        <v>0</v>
      </c>
      <c r="H19" s="67">
        <f>'[1]техобслуг. електромереж'!K30</f>
        <v>0.09104518577345462</v>
      </c>
      <c r="I19" s="67">
        <f>'[2]вартість послуги'!$T$14</f>
        <v>0.7234148592340768</v>
      </c>
      <c r="J19" s="67">
        <f>'[1]освітлення місць заг. користув.'!K20</f>
        <v>0.14318385965231395</v>
      </c>
      <c r="K19" s="67">
        <f>'[1]вентканали'!$D$50</f>
        <v>0.24369337429343602</v>
      </c>
      <c r="L19" s="67">
        <f>'[1]дератизація, дезінсекція'!$D$40</f>
        <v>0.06983706170866741</v>
      </c>
      <c r="M19" s="67"/>
      <c r="N19" s="67"/>
      <c r="O19" s="69">
        <f t="shared" si="1"/>
        <v>3.1272488522950805</v>
      </c>
      <c r="P19" s="70"/>
      <c r="Q19" s="71"/>
      <c r="R19" s="72">
        <f t="shared" si="3"/>
        <v>0.6254497704590162</v>
      </c>
      <c r="S19" s="73">
        <f t="shared" si="0"/>
        <v>3.7526986227540964</v>
      </c>
      <c r="T19" s="60"/>
    </row>
    <row r="20" spans="1:20" ht="15.75">
      <c r="A20" s="65">
        <f t="shared" si="2"/>
        <v>8</v>
      </c>
      <c r="B20" s="66" t="s">
        <v>62</v>
      </c>
      <c r="C20" s="66" t="s">
        <v>63</v>
      </c>
      <c r="D20" s="67">
        <f>'[1]прибирання прибуд. терит.'!$D$42</f>
        <v>1.2234605292653795</v>
      </c>
      <c r="E20" s="67">
        <f>'[1]техобсл. вода'!$D$35</f>
        <v>0.48245491467999657</v>
      </c>
      <c r="F20" s="67">
        <f>'[1]техобслуж. отопление'!$D$34</f>
        <v>0.15015906768775567</v>
      </c>
      <c r="G20" s="67">
        <v>0</v>
      </c>
      <c r="H20" s="67">
        <f>'[1]техобслуг. електромереж'!L30</f>
        <v>0.09901020372934247</v>
      </c>
      <c r="I20" s="67">
        <f>'[2]вартість послуги'!$T$15</f>
        <v>0.7377037294147335</v>
      </c>
      <c r="J20" s="67">
        <f>'[1]освітлення місць заг. користув.'!L20</f>
        <v>0.1966865549509209</v>
      </c>
      <c r="K20" s="67">
        <f>'[1]вентканали'!$D$50</f>
        <v>0.24369337429343602</v>
      </c>
      <c r="L20" s="67">
        <f>'[1]дератизація, дезінсекція'!$D$40</f>
        <v>0.06983706170866741</v>
      </c>
      <c r="M20" s="67"/>
      <c r="N20" s="67"/>
      <c r="O20" s="69">
        <f t="shared" si="1"/>
        <v>3.2030054357302324</v>
      </c>
      <c r="P20" s="70"/>
      <c r="Q20" s="71"/>
      <c r="R20" s="72">
        <f t="shared" si="3"/>
        <v>0.6406010871460466</v>
      </c>
      <c r="S20" s="73">
        <f t="shared" si="0"/>
        <v>3.8436065228762786</v>
      </c>
      <c r="T20" s="60"/>
    </row>
    <row r="21" spans="1:20" ht="15.75">
      <c r="A21" s="65">
        <f t="shared" si="2"/>
        <v>9</v>
      </c>
      <c r="B21" s="66" t="s">
        <v>64</v>
      </c>
      <c r="C21" s="66" t="s">
        <v>65</v>
      </c>
      <c r="D21" s="67">
        <f>'[1]прибирання прибуд. терит.'!$D$42</f>
        <v>1.2234605292653795</v>
      </c>
      <c r="E21" s="67">
        <f>'[1]техобсл. вода'!$D$35</f>
        <v>0.48245491467999657</v>
      </c>
      <c r="F21" s="67">
        <f>'[1]техобслуж. отопление'!$D$34</f>
        <v>0.15015906768775567</v>
      </c>
      <c r="G21" s="67">
        <v>0</v>
      </c>
      <c r="H21" s="67">
        <f>'[1]техобслуг. електромереж'!M30</f>
        <v>0.09394894480010219</v>
      </c>
      <c r="I21" s="67">
        <f>'[2]вартість послуги'!$T$16</f>
        <v>0.6606779036727632</v>
      </c>
      <c r="J21" s="67">
        <f>'[1]освітлення місць заг. користув.'!M20</f>
        <v>0.15061665108769087</v>
      </c>
      <c r="K21" s="67">
        <f>'[1]вентканали'!$D$50</f>
        <v>0.24369337429343602</v>
      </c>
      <c r="L21" s="67">
        <f>'[1]дератизація, дезінсекція'!$D$40</f>
        <v>0.06983706170866741</v>
      </c>
      <c r="M21" s="67"/>
      <c r="N21" s="67"/>
      <c r="O21" s="69">
        <f t="shared" si="1"/>
        <v>3.0748484471957913</v>
      </c>
      <c r="P21" s="70"/>
      <c r="Q21" s="71"/>
      <c r="R21" s="72">
        <f t="shared" si="3"/>
        <v>0.6149696894391583</v>
      </c>
      <c r="S21" s="73">
        <f t="shared" si="0"/>
        <v>3.6898181366349494</v>
      </c>
      <c r="T21" s="60"/>
    </row>
    <row r="22" spans="1:20" ht="15.75">
      <c r="A22" s="65">
        <f t="shared" si="2"/>
        <v>10</v>
      </c>
      <c r="B22" s="66" t="s">
        <v>66</v>
      </c>
      <c r="C22" s="66" t="s">
        <v>67</v>
      </c>
      <c r="D22" s="67">
        <f>'[1]прибирання прибуд. терит.'!$D$42</f>
        <v>1.2234605292653795</v>
      </c>
      <c r="E22" s="67">
        <f>'[1]техобсл. вода'!$D$35</f>
        <v>0.48245491467999657</v>
      </c>
      <c r="F22" s="67">
        <f>'[1]техобслуж. отопление'!$D$34</f>
        <v>0.15015906768775567</v>
      </c>
      <c r="G22" s="67">
        <v>0</v>
      </c>
      <c r="H22" s="67">
        <f>'[1]техобслуг. електромереж'!N30</f>
        <v>0.08897808377196004</v>
      </c>
      <c r="I22" s="67">
        <f>'[2]вартість послуги'!$T$17</f>
        <v>0.6540774680832864</v>
      </c>
      <c r="J22" s="67">
        <f>'[1]освітлення місць заг. користув.'!N20</f>
        <v>0.1451924467633474</v>
      </c>
      <c r="K22" s="67">
        <f>'[1]вентканали'!$D$50</f>
        <v>0.24369337429343602</v>
      </c>
      <c r="L22" s="67">
        <f>'[1]дератизація, дезінсекція'!$D$40</f>
        <v>0.06983706170866741</v>
      </c>
      <c r="M22" s="67"/>
      <c r="N22" s="67"/>
      <c r="O22" s="69">
        <f t="shared" si="1"/>
        <v>3.057852946253829</v>
      </c>
      <c r="P22" s="70"/>
      <c r="Q22" s="71"/>
      <c r="R22" s="72">
        <f t="shared" si="3"/>
        <v>0.6115705892507659</v>
      </c>
      <c r="S22" s="73">
        <f t="shared" si="0"/>
        <v>3.6694235355045945</v>
      </c>
      <c r="T22" s="60"/>
    </row>
    <row r="23" spans="1:20" ht="15.75">
      <c r="A23" s="65">
        <f t="shared" si="2"/>
        <v>11</v>
      </c>
      <c r="B23" s="66" t="s">
        <v>68</v>
      </c>
      <c r="C23" s="66" t="s">
        <v>69</v>
      </c>
      <c r="D23" s="67">
        <f>'[1]прибирання прибуд. терит.'!$D$42</f>
        <v>1.2234605292653795</v>
      </c>
      <c r="E23" s="67">
        <f>'[1]техобсл. вода'!$D$35</f>
        <v>0.48245491467999657</v>
      </c>
      <c r="F23" s="67">
        <f>'[1]техобслуж. отопление'!$D$34</f>
        <v>0.15015906768775567</v>
      </c>
      <c r="G23" s="67">
        <v>0</v>
      </c>
      <c r="H23" s="67">
        <f>'[1]техобслуг. електромереж'!O30</f>
        <v>0.09459621877186848</v>
      </c>
      <c r="I23" s="67">
        <f>'[2]вартість послуги'!$T$18</f>
        <v>0.6340739730609197</v>
      </c>
      <c r="J23" s="67">
        <f>'[1]освітлення місць заг. користув.'!O20</f>
        <v>0.14876845598375307</v>
      </c>
      <c r="K23" s="67">
        <f>'[1]вентканали'!$D$50</f>
        <v>0.24369337429343602</v>
      </c>
      <c r="L23" s="67">
        <f>'[1]дератизація, дезінсекція'!$D$40</f>
        <v>0.06983706170866741</v>
      </c>
      <c r="M23" s="67"/>
      <c r="N23" s="67"/>
      <c r="O23" s="69">
        <f t="shared" si="1"/>
        <v>3.0470435954517763</v>
      </c>
      <c r="P23" s="70"/>
      <c r="Q23" s="71"/>
      <c r="R23" s="72">
        <f t="shared" si="3"/>
        <v>0.6094087190903553</v>
      </c>
      <c r="S23" s="73">
        <f t="shared" si="0"/>
        <v>3.6564523145421313</v>
      </c>
      <c r="T23" s="60"/>
    </row>
    <row r="24" spans="1:20" ht="15.75">
      <c r="A24" s="65">
        <f t="shared" si="2"/>
        <v>12</v>
      </c>
      <c r="B24" s="66" t="s">
        <v>70</v>
      </c>
      <c r="C24" s="66" t="s">
        <v>71</v>
      </c>
      <c r="D24" s="67">
        <f>'[1]прибирання прибуд. терит.'!$D$42</f>
        <v>1.2234605292653795</v>
      </c>
      <c r="E24" s="67">
        <f>'[1]техобсл. вода'!$D$35</f>
        <v>0.48245491467999657</v>
      </c>
      <c r="F24" s="67">
        <f>'[1]техобслуж. отопление'!$D$34</f>
        <v>0.15015906768775567</v>
      </c>
      <c r="G24" s="67">
        <v>0</v>
      </c>
      <c r="H24" s="67">
        <f>'[1]техобслуг. електромереж'!P30</f>
        <v>0.08322743146909647</v>
      </c>
      <c r="I24" s="67">
        <f>'[2]вартість послуги'!$T$19</f>
        <v>0.6548556891668474</v>
      </c>
      <c r="J24" s="67">
        <f>'[1]освітлення місць заг. користув.'!P20</f>
        <v>0.17278753419184686</v>
      </c>
      <c r="K24" s="67">
        <f>'[1]вентканали'!$D$50</f>
        <v>0.24369337429343602</v>
      </c>
      <c r="L24" s="67">
        <f>'[1]дератизація, дезінсекція'!$D$40</f>
        <v>0.06983706170866741</v>
      </c>
      <c r="M24" s="67"/>
      <c r="N24" s="67"/>
      <c r="O24" s="69">
        <f t="shared" si="1"/>
        <v>3.080475602463026</v>
      </c>
      <c r="P24" s="70"/>
      <c r="Q24" s="71"/>
      <c r="R24" s="72">
        <f t="shared" si="3"/>
        <v>0.6160951204926053</v>
      </c>
      <c r="S24" s="73">
        <f t="shared" si="0"/>
        <v>3.696570722955631</v>
      </c>
      <c r="T24" s="60"/>
    </row>
    <row r="25" spans="1:20" ht="15.75">
      <c r="A25" s="65">
        <f t="shared" si="2"/>
        <v>13</v>
      </c>
      <c r="B25" s="66" t="s">
        <v>72</v>
      </c>
      <c r="C25" s="66" t="s">
        <v>73</v>
      </c>
      <c r="D25" s="67">
        <f>'[1]прибирання прибуд. терит.'!$D$42</f>
        <v>1.2234605292653795</v>
      </c>
      <c r="E25" s="67">
        <f>'[1]техобсл. вода'!$D$35</f>
        <v>0.48245491467999657</v>
      </c>
      <c r="F25" s="67">
        <f>'[1]техобслуж. отопление'!$D$34</f>
        <v>0.15015906768775567</v>
      </c>
      <c r="G25" s="67">
        <v>0</v>
      </c>
      <c r="H25" s="67">
        <f>'[1]техобслуг. електромереж'!Q30</f>
        <v>0.09292173482985</v>
      </c>
      <c r="I25" s="67">
        <f>'[2]вартість послуги'!$T$20</f>
        <v>0.6836417554385577</v>
      </c>
      <c r="J25" s="67">
        <f>'[1]освітлення місць заг. користув.'!Q20</f>
        <v>0.1722170088087653</v>
      </c>
      <c r="K25" s="67">
        <f>'[1]вентканали'!$D$50</f>
        <v>0.24369337429343602</v>
      </c>
      <c r="L25" s="67">
        <f>'[1]дератизація, дезінсекція'!$D$40</f>
        <v>0.06983706170866741</v>
      </c>
      <c r="M25" s="67"/>
      <c r="N25" s="67"/>
      <c r="O25" s="69">
        <f t="shared" si="1"/>
        <v>3.118385446712408</v>
      </c>
      <c r="P25" s="70"/>
      <c r="Q25" s="71"/>
      <c r="R25" s="72">
        <f t="shared" si="3"/>
        <v>0.6236770893424817</v>
      </c>
      <c r="S25" s="73">
        <f t="shared" si="0"/>
        <v>3.742062536054889</v>
      </c>
      <c r="T25" s="60"/>
    </row>
    <row r="26" spans="1:20" ht="15.75">
      <c r="A26" s="65">
        <f t="shared" si="2"/>
        <v>14</v>
      </c>
      <c r="B26" s="66" t="s">
        <v>74</v>
      </c>
      <c r="C26" s="66" t="s">
        <v>75</v>
      </c>
      <c r="D26" s="67">
        <f>'[1]прибирання прибуд. терит.'!$D$42</f>
        <v>1.2234605292653795</v>
      </c>
      <c r="E26" s="67">
        <f>'[1]техобсл. вода'!$D$35</f>
        <v>0.48245491467999657</v>
      </c>
      <c r="F26" s="67">
        <f>'[1]техобслуж. отопление'!$D$34</f>
        <v>0.15015906768775567</v>
      </c>
      <c r="G26" s="67">
        <v>0</v>
      </c>
      <c r="H26" s="67">
        <f>'[1]техобслуг. електромереж'!R30</f>
        <v>0.0959520314958504</v>
      </c>
      <c r="I26" s="67">
        <f>'[2]вартість послуги'!$T$21</f>
        <v>0.6840180489465147</v>
      </c>
      <c r="J26" s="67">
        <f>'[1]освітлення місць заг. користув.'!R20</f>
        <v>0.1509006994092154</v>
      </c>
      <c r="K26" s="67">
        <f>'[1]вентканали'!$D$50</f>
        <v>0.24369337429343602</v>
      </c>
      <c r="L26" s="67">
        <f>'[1]дератизація, дезінсекція'!$D$40</f>
        <v>0.06983706170866741</v>
      </c>
      <c r="M26" s="67"/>
      <c r="N26" s="67"/>
      <c r="O26" s="69">
        <f t="shared" si="1"/>
        <v>3.100475727486816</v>
      </c>
      <c r="P26" s="70"/>
      <c r="Q26" s="71"/>
      <c r="R26" s="72">
        <f t="shared" si="3"/>
        <v>0.6200951454973632</v>
      </c>
      <c r="S26" s="73">
        <f t="shared" si="0"/>
        <v>3.720570872984179</v>
      </c>
      <c r="T26" s="60"/>
    </row>
    <row r="27" spans="1:20" ht="15.75">
      <c r="A27" s="65">
        <f t="shared" si="2"/>
        <v>15</v>
      </c>
      <c r="B27" s="66" t="s">
        <v>76</v>
      </c>
      <c r="C27" s="66" t="s">
        <v>77</v>
      </c>
      <c r="D27" s="67">
        <f>'[1]прибирання прибуд. терит.'!$D$42</f>
        <v>1.2234605292653795</v>
      </c>
      <c r="E27" s="67">
        <f>'[1]техобсл. вода'!$D$35</f>
        <v>0.48245491467999657</v>
      </c>
      <c r="F27" s="67">
        <f>'[1]техобслуж. отопление'!$D$34</f>
        <v>0.15015906768775567</v>
      </c>
      <c r="G27" s="67">
        <v>0</v>
      </c>
      <c r="H27" s="67">
        <f>'[1]техобслуг. електромереж'!S30</f>
        <v>0.09332666536182584</v>
      </c>
      <c r="I27" s="67">
        <f>'[2]вартість послуги'!$T$22</f>
        <v>0.667651113754093</v>
      </c>
      <c r="J27" s="67">
        <f>'[1]освітлення місць заг. користув.'!S20</f>
        <v>0.14565683287533981</v>
      </c>
      <c r="K27" s="67">
        <f>'[1]вентканали'!$D$50</f>
        <v>0.24369337429343602</v>
      </c>
      <c r="L27" s="67">
        <f>'[1]дератизація, дезінсекція'!$D$40</f>
        <v>0.06983706170866741</v>
      </c>
      <c r="M27" s="67"/>
      <c r="N27" s="67"/>
      <c r="O27" s="69">
        <f t="shared" si="1"/>
        <v>3.076239559626494</v>
      </c>
      <c r="P27" s="70"/>
      <c r="Q27" s="71"/>
      <c r="R27" s="72">
        <f t="shared" si="3"/>
        <v>0.6152479119252989</v>
      </c>
      <c r="S27" s="73">
        <f t="shared" si="0"/>
        <v>3.6914874715517927</v>
      </c>
      <c r="T27" s="60"/>
    </row>
    <row r="28" spans="1:20" ht="15.75">
      <c r="A28" s="65">
        <f t="shared" si="2"/>
        <v>16</v>
      </c>
      <c r="B28" s="66" t="s">
        <v>78</v>
      </c>
      <c r="C28" s="66" t="s">
        <v>79</v>
      </c>
      <c r="D28" s="67">
        <f>'[1]прибирання прибуд. терит.'!$D$42</f>
        <v>1.2234605292653795</v>
      </c>
      <c r="E28" s="67">
        <f>'[1]техобсл. вода'!$D$35</f>
        <v>0.48245491467999657</v>
      </c>
      <c r="F28" s="67">
        <f>'[1]техобслуж. отопление'!$D$34</f>
        <v>0.15015906768775567</v>
      </c>
      <c r="G28" s="67">
        <v>0</v>
      </c>
      <c r="H28" s="67">
        <f>'[1]техобслуг. електромереж'!T30</f>
        <v>0.09360434730048789</v>
      </c>
      <c r="I28" s="67">
        <f>'[2]вартість послуги'!$T$23</f>
        <v>0.6852376064238372</v>
      </c>
      <c r="J28" s="67">
        <f>'[1]освітлення місць заг. користув.'!T20</f>
        <v>0.1734821323892073</v>
      </c>
      <c r="K28" s="67">
        <f>'[1]вентканали'!$D$50</f>
        <v>0.24369337429343602</v>
      </c>
      <c r="L28" s="67">
        <f>'[1]дератизація, дезінсекція'!$D$40</f>
        <v>0.06983706170866741</v>
      </c>
      <c r="M28" s="67"/>
      <c r="N28" s="67"/>
      <c r="O28" s="69">
        <f t="shared" si="1"/>
        <v>3.1219290337487675</v>
      </c>
      <c r="P28" s="70"/>
      <c r="Q28" s="71"/>
      <c r="R28" s="72">
        <f t="shared" si="3"/>
        <v>0.6243858067497535</v>
      </c>
      <c r="S28" s="73">
        <f t="shared" si="0"/>
        <v>3.746314840498521</v>
      </c>
      <c r="T28" s="60"/>
    </row>
    <row r="29" spans="1:20" ht="15.75">
      <c r="A29" s="65">
        <f t="shared" si="2"/>
        <v>17</v>
      </c>
      <c r="B29" s="66" t="s">
        <v>80</v>
      </c>
      <c r="C29" s="66" t="s">
        <v>81</v>
      </c>
      <c r="D29" s="67">
        <f>'[1]прибирання прибуд. терит.'!$D$42</f>
        <v>1.2234605292653795</v>
      </c>
      <c r="E29" s="67">
        <f>'[1]техобсл. вода'!$D$35</f>
        <v>0.48245491467999657</v>
      </c>
      <c r="F29" s="67">
        <f>'[1]техобслуж. отопление'!$D$34</f>
        <v>0.15015906768775567</v>
      </c>
      <c r="G29" s="67">
        <v>0</v>
      </c>
      <c r="H29" s="67">
        <f>'[1]техобслуг. електромереж'!U30</f>
        <v>0.08751896970257399</v>
      </c>
      <c r="I29" s="67">
        <f>'[2]вартість послуги'!$T$24</f>
        <v>0.7329460618068366</v>
      </c>
      <c r="J29" s="67">
        <f>'[1]освітлення місць заг. користув.'!U20</f>
        <v>0.1403050697031167</v>
      </c>
      <c r="K29" s="67">
        <f>'[1]вентканали'!$D$50</f>
        <v>0.24369337429343602</v>
      </c>
      <c r="L29" s="67">
        <f>'[1]дератизація, дезінсекція'!$D$40</f>
        <v>0.06983706170866741</v>
      </c>
      <c r="M29" s="67"/>
      <c r="N29" s="67"/>
      <c r="O29" s="69">
        <f t="shared" si="1"/>
        <v>3.1303750488477626</v>
      </c>
      <c r="P29" s="70"/>
      <c r="Q29" s="71"/>
      <c r="R29" s="72">
        <f t="shared" si="3"/>
        <v>0.6260750097695525</v>
      </c>
      <c r="S29" s="73">
        <f t="shared" si="0"/>
        <v>3.756450058617315</v>
      </c>
      <c r="T29" s="60"/>
    </row>
    <row r="30" spans="1:20" ht="15.75">
      <c r="A30" s="65">
        <f t="shared" si="2"/>
        <v>18</v>
      </c>
      <c r="B30" s="66" t="s">
        <v>82</v>
      </c>
      <c r="C30" s="66" t="s">
        <v>83</v>
      </c>
      <c r="D30" s="67">
        <f>'[1]прибирання прибуд. терит.'!$D$42</f>
        <v>1.2234605292653795</v>
      </c>
      <c r="E30" s="67">
        <f>'[1]техобсл. вода'!$D$35</f>
        <v>0.48245491467999657</v>
      </c>
      <c r="F30" s="67">
        <f>'[1]техобслуж. отопление'!$D$34</f>
        <v>0.15015906768775567</v>
      </c>
      <c r="G30" s="67">
        <v>0</v>
      </c>
      <c r="H30" s="67">
        <f>'[1]техобслуг. електромереж'!V30</f>
        <v>0.09152076167363268</v>
      </c>
      <c r="I30" s="67">
        <f>'[2]вартість послуги'!$T$25</f>
        <v>0.5989989355797057</v>
      </c>
      <c r="J30" s="67">
        <f>'[1]освітлення місць заг. користув.'!V20</f>
        <v>0.1391893741373181</v>
      </c>
      <c r="K30" s="67">
        <f>'[1]вентканали'!$D$50</f>
        <v>0.24369337429343602</v>
      </c>
      <c r="L30" s="67">
        <f>'[1]дератизація, дезінсекція'!$D$40</f>
        <v>0.06983706170866741</v>
      </c>
      <c r="M30" s="67"/>
      <c r="N30" s="67"/>
      <c r="O30" s="69">
        <f t="shared" si="1"/>
        <v>2.9993140190258916</v>
      </c>
      <c r="P30" s="70"/>
      <c r="Q30" s="71"/>
      <c r="R30" s="72">
        <f t="shared" si="3"/>
        <v>0.5998628038051783</v>
      </c>
      <c r="S30" s="73">
        <f t="shared" si="0"/>
        <v>3.59917682283107</v>
      </c>
      <c r="T30" s="60"/>
    </row>
    <row r="31" spans="1:20" ht="15.75">
      <c r="A31" s="65">
        <f t="shared" si="2"/>
        <v>19</v>
      </c>
      <c r="B31" s="66" t="s">
        <v>84</v>
      </c>
      <c r="C31" s="66" t="s">
        <v>85</v>
      </c>
      <c r="D31" s="67">
        <f>'[1]прибирання прибуд. терит.'!$D$42</f>
        <v>1.2234605292653795</v>
      </c>
      <c r="E31" s="67">
        <f>'[1]техобсл. вода'!$D$35</f>
        <v>0.48245491467999657</v>
      </c>
      <c r="F31" s="67">
        <f>'[1]техобслуж. отопление'!$D$34</f>
        <v>0.15015906768775567</v>
      </c>
      <c r="G31" s="67">
        <v>0</v>
      </c>
      <c r="H31" s="67">
        <f>'[1]техобслуг. електромереж'!W30</f>
        <v>0.08983873992523587</v>
      </c>
      <c r="I31" s="67">
        <f>'[2]вартість послуги'!$T$26</f>
        <v>0.642259658592369</v>
      </c>
      <c r="J31" s="67">
        <f>'[1]освітлення місць заг. користув.'!W20</f>
        <v>0.16650312322949232</v>
      </c>
      <c r="K31" s="67">
        <f>'[1]вентканали'!$D$50</f>
        <v>0.24369337429343602</v>
      </c>
      <c r="L31" s="67">
        <f>'[1]дератизація, дезінсекція'!$D$40</f>
        <v>0.06983706170866741</v>
      </c>
      <c r="M31" s="67"/>
      <c r="N31" s="67"/>
      <c r="O31" s="69">
        <f t="shared" si="1"/>
        <v>3.0682064693823325</v>
      </c>
      <c r="P31" s="70"/>
      <c r="Q31" s="71"/>
      <c r="R31" s="72">
        <f t="shared" si="3"/>
        <v>0.6136412938764666</v>
      </c>
      <c r="S31" s="73">
        <f t="shared" si="0"/>
        <v>3.6818477632587987</v>
      </c>
      <c r="T31" s="60"/>
    </row>
    <row r="32" spans="1:20" ht="15.75">
      <c r="A32" s="65">
        <f t="shared" si="2"/>
        <v>20</v>
      </c>
      <c r="B32" s="66" t="s">
        <v>86</v>
      </c>
      <c r="C32" s="66" t="s">
        <v>87</v>
      </c>
      <c r="D32" s="67">
        <f>'[1]прибирання прибуд. терит.'!$D$42</f>
        <v>1.2234605292653795</v>
      </c>
      <c r="E32" s="67">
        <f>'[1]техобсл. вода'!$D$35</f>
        <v>0.48245491467999657</v>
      </c>
      <c r="F32" s="67">
        <f>'[1]техобслуж. отопление'!$D$34</f>
        <v>0.15015906768775567</v>
      </c>
      <c r="G32" s="67">
        <v>0</v>
      </c>
      <c r="H32" s="67">
        <f>'[1]техобслуг. електромереж'!X30</f>
        <v>0.09208056213689564</v>
      </c>
      <c r="I32" s="67">
        <f>'[2]вартість послуги'!$T$27</f>
        <v>0.7940700879660438</v>
      </c>
      <c r="J32" s="67">
        <f>'[1]освітлення місць заг. користув.'!X20</f>
        <v>0.15591080943665112</v>
      </c>
      <c r="K32" s="67">
        <f>'[1]вентканали'!$D$50</f>
        <v>0.24369337429343602</v>
      </c>
      <c r="L32" s="67">
        <f>'[1]дератизація, дезінсекція'!$D$40</f>
        <v>0.06983706170866741</v>
      </c>
      <c r="M32" s="67"/>
      <c r="N32" s="67"/>
      <c r="O32" s="69">
        <f t="shared" si="1"/>
        <v>3.2116664071748255</v>
      </c>
      <c r="P32" s="70"/>
      <c r="Q32" s="71"/>
      <c r="R32" s="72">
        <f t="shared" si="3"/>
        <v>0.6423332814349652</v>
      </c>
      <c r="S32" s="73">
        <f t="shared" si="0"/>
        <v>3.8539996886097905</v>
      </c>
      <c r="T32" s="60"/>
    </row>
    <row r="33" spans="1:20" ht="15.75">
      <c r="A33" s="65">
        <f t="shared" si="2"/>
        <v>21</v>
      </c>
      <c r="B33" s="66" t="s">
        <v>88</v>
      </c>
      <c r="C33" s="66" t="s">
        <v>89</v>
      </c>
      <c r="D33" s="67">
        <f>'[1]прибирання прибуд. терит.'!$D$42</f>
        <v>1.2234605292653795</v>
      </c>
      <c r="E33" s="67">
        <f>'[1]техобсл. вода'!$D$35</f>
        <v>0.48245491467999657</v>
      </c>
      <c r="F33" s="67">
        <f>'[1]техобслуж. отопление'!$D$34</f>
        <v>0.15015906768775567</v>
      </c>
      <c r="G33" s="67">
        <v>0</v>
      </c>
      <c r="H33" s="67">
        <f>'[1]техобслуг. електромереж'!Y30</f>
        <v>0.09406566798410351</v>
      </c>
      <c r="I33" s="67">
        <f>'[2]вартість послуги'!$T$28</f>
        <v>0.6919354156461093</v>
      </c>
      <c r="J33" s="67">
        <f>'[1]освітлення місць заг. користув.'!Y20</f>
        <v>0.15904439347597368</v>
      </c>
      <c r="K33" s="67">
        <f>'[1]вентканали'!$D$50</f>
        <v>0.24369337429343602</v>
      </c>
      <c r="L33" s="67">
        <f>'[1]дератизація, дезінсекція'!$D$40</f>
        <v>0.06983706170866741</v>
      </c>
      <c r="M33" s="67"/>
      <c r="N33" s="67"/>
      <c r="O33" s="69">
        <f t="shared" si="1"/>
        <v>3.1146504247414217</v>
      </c>
      <c r="P33" s="70"/>
      <c r="Q33" s="71"/>
      <c r="R33" s="72">
        <f t="shared" si="3"/>
        <v>0.6229300849482844</v>
      </c>
      <c r="S33" s="73">
        <f t="shared" si="0"/>
        <v>3.737580509689706</v>
      </c>
      <c r="T33" s="60"/>
    </row>
    <row r="34" spans="1:20" ht="15.75">
      <c r="A34" s="65">
        <f t="shared" si="2"/>
        <v>22</v>
      </c>
      <c r="B34" s="66" t="s">
        <v>90</v>
      </c>
      <c r="C34" s="66" t="s">
        <v>91</v>
      </c>
      <c r="D34" s="67">
        <f>'[1]прибирання прибуд. терит.'!$D$42</f>
        <v>1.2234605292653795</v>
      </c>
      <c r="E34" s="67">
        <f>'[1]техобсл. вода'!$D$35</f>
        <v>0.48245491467999657</v>
      </c>
      <c r="F34" s="67">
        <f>'[1]техобслуж. отопление'!$D$34</f>
        <v>0.15015906768775567</v>
      </c>
      <c r="G34" s="67">
        <v>0</v>
      </c>
      <c r="H34" s="67">
        <f>'[1]техобслуг. електромереж'!Z30</f>
        <v>0.09370009179635738</v>
      </c>
      <c r="I34" s="67">
        <f>'[2]вартість послуги'!$T$29</f>
        <v>0.6737732356135353</v>
      </c>
      <c r="J34" s="67">
        <f>'[1]освітлення місць заг. користув.'!Z20</f>
        <v>0.14735914567259056</v>
      </c>
      <c r="K34" s="67">
        <f>'[1]вентканали'!$D$50</f>
        <v>0.24369337429343602</v>
      </c>
      <c r="L34" s="67">
        <f>'[1]дератизація, дезінсекція'!$D$40</f>
        <v>0.06983706170866741</v>
      </c>
      <c r="M34" s="67"/>
      <c r="N34" s="67"/>
      <c r="O34" s="69">
        <f t="shared" si="1"/>
        <v>3.0844374207177188</v>
      </c>
      <c r="P34" s="70"/>
      <c r="Q34" s="71"/>
      <c r="R34" s="72">
        <f t="shared" si="3"/>
        <v>0.6168874841435438</v>
      </c>
      <c r="S34" s="73">
        <f t="shared" si="0"/>
        <v>3.7013249048612624</v>
      </c>
      <c r="T34" s="60"/>
    </row>
    <row r="35" spans="1:20" ht="15.75">
      <c r="A35" s="65">
        <f t="shared" si="2"/>
        <v>23</v>
      </c>
      <c r="B35" s="66" t="s">
        <v>92</v>
      </c>
      <c r="C35" s="66" t="s">
        <v>93</v>
      </c>
      <c r="D35" s="67">
        <f>'[1]прибирання прибуд. терит.'!$D$42</f>
        <v>1.2234605292653795</v>
      </c>
      <c r="E35" s="67">
        <f>'[1]техобсл. вода'!$D$35</f>
        <v>0.48245491467999657</v>
      </c>
      <c r="F35" s="67">
        <f>'[1]техобслуж. отопление'!$D$34</f>
        <v>0.15015906768775567</v>
      </c>
      <c r="G35" s="67">
        <v>0</v>
      </c>
      <c r="H35" s="67">
        <f>'[1]техобслуг. електромереж'!AA30</f>
        <v>0.09423278068742523</v>
      </c>
      <c r="I35" s="67">
        <f>'[2]вартість послуги'!$T$30</f>
        <v>0.802464847730068</v>
      </c>
      <c r="J35" s="67">
        <f>'[1]освітлення місць заг. користув.'!AA20</f>
        <v>0.17464684286660082</v>
      </c>
      <c r="K35" s="67">
        <f>'[1]вентканали'!$D$50</f>
        <v>0.24369337429343602</v>
      </c>
      <c r="L35" s="67">
        <f>'[1]дератизація, дезінсекція'!$D$40</f>
        <v>0.06983706170866741</v>
      </c>
      <c r="M35" s="67"/>
      <c r="N35" s="67"/>
      <c r="O35" s="69">
        <f t="shared" si="1"/>
        <v>3.2409494189193295</v>
      </c>
      <c r="P35" s="70"/>
      <c r="Q35" s="71"/>
      <c r="R35" s="72">
        <f t="shared" si="3"/>
        <v>0.648189883783866</v>
      </c>
      <c r="S35" s="73">
        <f t="shared" si="0"/>
        <v>3.889139302703195</v>
      </c>
      <c r="T35" s="60"/>
    </row>
    <row r="36" spans="1:20" ht="15.75">
      <c r="A36" s="65">
        <f t="shared" si="2"/>
        <v>24</v>
      </c>
      <c r="B36" s="66" t="s">
        <v>94</v>
      </c>
      <c r="C36" s="66" t="s">
        <v>95</v>
      </c>
      <c r="D36" s="67">
        <f>'[1]прибирання прибуд. терит.'!$D$42</f>
        <v>1.2234605292653795</v>
      </c>
      <c r="E36" s="67">
        <f>'[1]техобсл. вода'!$D$35</f>
        <v>0.48245491467999657</v>
      </c>
      <c r="F36" s="67">
        <f>'[1]техобслуж. отопление'!$D$34</f>
        <v>0.15015906768775567</v>
      </c>
      <c r="G36" s="67">
        <v>0</v>
      </c>
      <c r="H36" s="67">
        <f>'[1]техобслуг. електромереж'!AB30</f>
        <v>0.08883956580954144</v>
      </c>
      <c r="I36" s="67">
        <f>'[2]вартість послуги'!$T$31</f>
        <v>0.7727971462019207</v>
      </c>
      <c r="J36" s="67">
        <f>'[1]освітлення місць заг. користув.'!AB20</f>
        <v>0.16703824917875462</v>
      </c>
      <c r="K36" s="67">
        <f>'[1]вентканали'!$D$50</f>
        <v>0.24369337429343602</v>
      </c>
      <c r="L36" s="67">
        <f>'[1]дератизація, дезінсекція'!$D$40</f>
        <v>0.06983706170866741</v>
      </c>
      <c r="M36" s="67"/>
      <c r="N36" s="67"/>
      <c r="O36" s="69">
        <f t="shared" si="1"/>
        <v>3.198279908825452</v>
      </c>
      <c r="P36" s="70"/>
      <c r="Q36" s="71"/>
      <c r="R36" s="72">
        <f t="shared" si="3"/>
        <v>0.6396559817650904</v>
      </c>
      <c r="S36" s="73">
        <f t="shared" si="0"/>
        <v>3.8379358905905425</v>
      </c>
      <c r="T36" s="60"/>
    </row>
    <row r="37" spans="1:20" ht="15.75">
      <c r="A37" s="65">
        <f t="shared" si="2"/>
        <v>25</v>
      </c>
      <c r="B37" s="66" t="s">
        <v>96</v>
      </c>
      <c r="C37" s="66" t="s">
        <v>97</v>
      </c>
      <c r="D37" s="67">
        <f>'[1]прибирання прибуд. терит.'!$D$42</f>
        <v>1.2234605292653795</v>
      </c>
      <c r="E37" s="67">
        <f>'[1]техобсл. вода'!$D$35</f>
        <v>0.48245491467999657</v>
      </c>
      <c r="F37" s="67">
        <f>'[1]техобслуж. отопление'!$D$34</f>
        <v>0.15015906768775567</v>
      </c>
      <c r="G37" s="67">
        <v>0</v>
      </c>
      <c r="H37" s="67">
        <f>'[1]техобслуг. електромереж'!AC30</f>
        <v>0.08948055059218948</v>
      </c>
      <c r="I37" s="67">
        <f>'[2]вартість послуги'!$T$32</f>
        <v>0.6644558779053689</v>
      </c>
      <c r="J37" s="67">
        <f>'[1]освітлення місць заг. користув.'!AC20</f>
        <v>0.1394568539444391</v>
      </c>
      <c r="K37" s="67">
        <f>'[1]вентканали'!$D$50</f>
        <v>0.24369337429343602</v>
      </c>
      <c r="L37" s="67">
        <f>'[1]дератизація, дезінсекція'!$D$40</f>
        <v>0.06983706170866741</v>
      </c>
      <c r="M37" s="67"/>
      <c r="N37" s="67"/>
      <c r="O37" s="69">
        <f t="shared" si="1"/>
        <v>3.0629982300772327</v>
      </c>
      <c r="P37" s="70"/>
      <c r="Q37" s="71"/>
      <c r="R37" s="72">
        <f t="shared" si="3"/>
        <v>0.6125996460154466</v>
      </c>
      <c r="S37" s="73">
        <f t="shared" si="0"/>
        <v>3.675597876092679</v>
      </c>
      <c r="T37" s="60"/>
    </row>
    <row r="38" spans="1:20" ht="15.75">
      <c r="A38" s="65">
        <f t="shared" si="2"/>
        <v>26</v>
      </c>
      <c r="B38" s="66" t="s">
        <v>98</v>
      </c>
      <c r="C38" s="66" t="s">
        <v>99</v>
      </c>
      <c r="D38" s="67">
        <f>'[1]прибирання прибуд. терит.'!$D$42</f>
        <v>1.2234605292653795</v>
      </c>
      <c r="E38" s="67">
        <f>'[1]техобсл. вода'!$D$35</f>
        <v>0.48245491467999657</v>
      </c>
      <c r="F38" s="67">
        <f>'[1]техобслуж. отопление'!$D$34</f>
        <v>0.15015906768775567</v>
      </c>
      <c r="G38" s="67">
        <v>0</v>
      </c>
      <c r="H38" s="67">
        <f>'[1]техобслуг. електромереж'!AD30</f>
        <v>0.09251342294239832</v>
      </c>
      <c r="I38" s="67">
        <f>'[2]вартість послуги'!$T$33</f>
        <v>0.71286077337595</v>
      </c>
      <c r="J38" s="67">
        <f>'[1]освітлення місць заг. користув.'!AD20</f>
        <v>0.15641988788881506</v>
      </c>
      <c r="K38" s="67">
        <f>'[1]вентканали'!$D$50</f>
        <v>0.24369337429343602</v>
      </c>
      <c r="L38" s="67">
        <f>'[1]дератизація, дезінсекція'!$D$40</f>
        <v>0.06983706170866741</v>
      </c>
      <c r="M38" s="67"/>
      <c r="N38" s="67"/>
      <c r="O38" s="69">
        <f t="shared" si="1"/>
        <v>3.1313990318423985</v>
      </c>
      <c r="P38" s="70"/>
      <c r="Q38" s="71"/>
      <c r="R38" s="72">
        <f t="shared" si="3"/>
        <v>0.6262798063684798</v>
      </c>
      <c r="S38" s="73">
        <f t="shared" si="0"/>
        <v>3.757678838210878</v>
      </c>
      <c r="T38" s="60"/>
    </row>
    <row r="39" spans="1:20" ht="15.75">
      <c r="A39" s="65">
        <f t="shared" si="2"/>
        <v>27</v>
      </c>
      <c r="B39" s="66" t="s">
        <v>100</v>
      </c>
      <c r="C39" s="66" t="s">
        <v>101</v>
      </c>
      <c r="D39" s="67">
        <f>'[1]прибирання прибуд. терит.'!$D$42</f>
        <v>1.2234605292653795</v>
      </c>
      <c r="E39" s="67">
        <f>'[1]техобсл. вода'!$D$35</f>
        <v>0.48245491467999657</v>
      </c>
      <c r="F39" s="67">
        <f>'[1]техобслуж. отопление'!$D$34</f>
        <v>0.15015906768775567</v>
      </c>
      <c r="G39" s="67">
        <v>0</v>
      </c>
      <c r="H39" s="67">
        <f>'[1]техобслуг. електромереж'!AE30</f>
        <v>0.0930613831430255</v>
      </c>
      <c r="I39" s="67">
        <f>'[2]вартість послуги'!$T$34</f>
        <v>0.7119753782396753</v>
      </c>
      <c r="J39" s="67">
        <f>'[1]освітлення місць заг. користув.'!AE20</f>
        <v>0.17247582677879475</v>
      </c>
      <c r="K39" s="67">
        <f>'[1]вентканали'!$D$50</f>
        <v>0.24369337429343602</v>
      </c>
      <c r="L39" s="67">
        <f>'[1]дератизація, дезінсекція'!$D$40</f>
        <v>0.06983706170866741</v>
      </c>
      <c r="M39" s="67"/>
      <c r="N39" s="67"/>
      <c r="O39" s="69">
        <f t="shared" si="1"/>
        <v>3.1471175357967307</v>
      </c>
      <c r="P39" s="70"/>
      <c r="Q39" s="71"/>
      <c r="R39" s="72">
        <f t="shared" si="3"/>
        <v>0.6294235071593461</v>
      </c>
      <c r="S39" s="73">
        <f t="shared" si="0"/>
        <v>3.776541042956077</v>
      </c>
      <c r="T39" s="60"/>
    </row>
    <row r="40" spans="1:20" ht="15.75">
      <c r="A40" s="65">
        <f t="shared" si="2"/>
        <v>28</v>
      </c>
      <c r="B40" s="66" t="s">
        <v>102</v>
      </c>
      <c r="C40" s="66" t="s">
        <v>103</v>
      </c>
      <c r="D40" s="67">
        <f>'[1]прибирання прибуд. терит.'!$D$42</f>
        <v>1.2234605292653795</v>
      </c>
      <c r="E40" s="67">
        <f>'[1]техобсл. вода'!$D$35</f>
        <v>0.48245491467999657</v>
      </c>
      <c r="F40" s="67">
        <f>'[1]техобслуж. отопление'!$D$34</f>
        <v>0.15015906768775567</v>
      </c>
      <c r="G40" s="67">
        <v>0</v>
      </c>
      <c r="H40" s="67">
        <f>'[1]техобслуг. електромереж'!AF30</f>
        <v>0.08378947341232751</v>
      </c>
      <c r="I40" s="67">
        <f>'[2]вартість послуги'!$T$35</f>
        <v>0.7229905170339835</v>
      </c>
      <c r="J40" s="67">
        <f>'[1]освітлення місць заг. користув.'!AF20</f>
        <v>0.1371978890287621</v>
      </c>
      <c r="K40" s="67">
        <f>'[1]вентканали'!$D$50</f>
        <v>0.24369337429343602</v>
      </c>
      <c r="L40" s="67">
        <f>'[1]дератизація, дезінсекція'!$D$40</f>
        <v>0.06983706170866741</v>
      </c>
      <c r="M40" s="67"/>
      <c r="N40" s="67"/>
      <c r="O40" s="69">
        <f t="shared" si="1"/>
        <v>3.1135828271103083</v>
      </c>
      <c r="P40" s="70"/>
      <c r="Q40" s="71"/>
      <c r="R40" s="72">
        <f t="shared" si="3"/>
        <v>0.6227165654220617</v>
      </c>
      <c r="S40" s="73">
        <f t="shared" si="0"/>
        <v>3.73629939253237</v>
      </c>
      <c r="T40" s="60"/>
    </row>
    <row r="41" spans="1:20" ht="15.75">
      <c r="A41" s="65">
        <f t="shared" si="2"/>
        <v>29</v>
      </c>
      <c r="B41" s="66" t="s">
        <v>104</v>
      </c>
      <c r="C41" s="66" t="s">
        <v>105</v>
      </c>
      <c r="D41" s="67">
        <f>'[1]прибирання прибуд. терит.'!$D$42</f>
        <v>1.2234605292653795</v>
      </c>
      <c r="E41" s="67">
        <f>'[1]техобсл. вода'!$D$35</f>
        <v>0.48245491467999657</v>
      </c>
      <c r="F41" s="67">
        <f>'[1]техобслуж. отопление'!$D$34</f>
        <v>0.15015906768775567</v>
      </c>
      <c r="G41" s="67">
        <v>0</v>
      </c>
      <c r="H41" s="67">
        <f>'[1]техобслуг. електромереж'!AG30</f>
        <v>0.09908532891424507</v>
      </c>
      <c r="I41" s="67">
        <f>'[2]вартість послуги'!$T$36</f>
        <v>0.7276710459340947</v>
      </c>
      <c r="J41" s="67">
        <f>'[1]освітлення місць заг. користув.'!AG20</f>
        <v>0.15946794187218766</v>
      </c>
      <c r="K41" s="67">
        <f>'[1]вентканали'!$D$50</f>
        <v>0.24369337429343602</v>
      </c>
      <c r="L41" s="67">
        <f>'[1]дератизація, дезінсекція'!$D$40</f>
        <v>0.06983706170866741</v>
      </c>
      <c r="M41" s="67"/>
      <c r="N41" s="67"/>
      <c r="O41" s="69">
        <f t="shared" si="1"/>
        <v>3.1558292643557624</v>
      </c>
      <c r="P41" s="70"/>
      <c r="Q41" s="71"/>
      <c r="R41" s="72">
        <f t="shared" si="3"/>
        <v>0.6311658528711526</v>
      </c>
      <c r="S41" s="73">
        <f t="shared" si="0"/>
        <v>3.7869951172269145</v>
      </c>
      <c r="T41" s="60"/>
    </row>
    <row r="42" spans="1:20" ht="15.75">
      <c r="A42" s="65">
        <f t="shared" si="2"/>
        <v>30</v>
      </c>
      <c r="B42" s="66" t="s">
        <v>106</v>
      </c>
      <c r="C42" s="66" t="s">
        <v>107</v>
      </c>
      <c r="D42" s="67">
        <f>'[1]прибирання прибуд. терит.'!$D$42</f>
        <v>1.2234605292653795</v>
      </c>
      <c r="E42" s="67">
        <f>'[1]техобсл. вода'!$D$35</f>
        <v>0.48245491467999657</v>
      </c>
      <c r="F42" s="67">
        <f>'[1]техобслуж. отопление'!$D$34</f>
        <v>0.15015906768775567</v>
      </c>
      <c r="G42" s="67">
        <v>0</v>
      </c>
      <c r="H42" s="67">
        <f>'[1]техобслуг. електромереж'!AH30</f>
        <v>0.09528027714125084</v>
      </c>
      <c r="I42" s="67">
        <f>'[2]вартість послуги'!$T$37</f>
        <v>0.6881410964261756</v>
      </c>
      <c r="J42" s="67">
        <f>'[1]освітлення місць заг. користув.'!AH20</f>
        <v>0.1498442527622818</v>
      </c>
      <c r="K42" s="67">
        <f>'[1]вентканали'!$D$50</f>
        <v>0.24369337429343602</v>
      </c>
      <c r="L42" s="67">
        <f>'[1]дератизація, дезінсекція'!$D$40</f>
        <v>0.06983706170866741</v>
      </c>
      <c r="M42" s="67"/>
      <c r="N42" s="67"/>
      <c r="O42" s="69">
        <f t="shared" si="1"/>
        <v>3.1028705739649434</v>
      </c>
      <c r="P42" s="70"/>
      <c r="Q42" s="71"/>
      <c r="R42" s="72">
        <f>O42*0.2</f>
        <v>0.6205741147929887</v>
      </c>
      <c r="S42" s="73">
        <f t="shared" si="0"/>
        <v>3.7234446887579318</v>
      </c>
      <c r="T42" s="60"/>
    </row>
    <row r="43" spans="1:20" ht="8.25" customHeight="1">
      <c r="A43" s="79"/>
      <c r="B43" s="80"/>
      <c r="C43" s="81"/>
      <c r="D43" s="81"/>
      <c r="E43" s="81"/>
      <c r="F43" s="81"/>
      <c r="G43" s="81"/>
      <c r="H43" s="82"/>
      <c r="I43" s="82"/>
      <c r="J43" s="82"/>
      <c r="K43" s="82"/>
      <c r="L43" s="82"/>
      <c r="M43" s="82"/>
      <c r="N43" s="82"/>
      <c r="O43" s="83"/>
      <c r="P43" s="83"/>
      <c r="Q43" s="84"/>
      <c r="R43" s="83"/>
      <c r="S43" s="73"/>
      <c r="T43" s="60"/>
    </row>
    <row r="44" spans="1:20" ht="15.75">
      <c r="A44" s="85"/>
      <c r="B44" s="54" t="s">
        <v>108</v>
      </c>
      <c r="C44" s="54" t="s">
        <v>55</v>
      </c>
      <c r="D44" s="86"/>
      <c r="E44" s="86"/>
      <c r="F44" s="86"/>
      <c r="G44" s="86"/>
      <c r="H44" s="87"/>
      <c r="I44" s="87"/>
      <c r="J44" s="87"/>
      <c r="K44" s="87"/>
      <c r="L44" s="87"/>
      <c r="M44" s="87"/>
      <c r="N44" s="87"/>
      <c r="O44" s="88"/>
      <c r="P44" s="88"/>
      <c r="Q44" s="89"/>
      <c r="R44" s="90"/>
      <c r="S44" s="73"/>
      <c r="T44" s="60"/>
    </row>
    <row r="45" spans="1:20" ht="15.75">
      <c r="A45" s="65">
        <v>31</v>
      </c>
      <c r="B45" s="66" t="s">
        <v>109</v>
      </c>
      <c r="C45" s="66" t="s">
        <v>110</v>
      </c>
      <c r="D45" s="67">
        <f>'[1]прибирання прибуд. терит.'!$D$42</f>
        <v>1.2234605292653795</v>
      </c>
      <c r="E45" s="67">
        <f>'[1]техобсл. вода'!$D$35</f>
        <v>0.48245491467999657</v>
      </c>
      <c r="F45" s="67">
        <f>'[1]техобслуж. отопление'!$D$34</f>
        <v>0.15015906768775567</v>
      </c>
      <c r="G45" s="67">
        <v>0</v>
      </c>
      <c r="H45" s="67">
        <f>'[1]техобслуг. електромереж'!AI30</f>
        <v>0.09382575554716212</v>
      </c>
      <c r="I45" s="67">
        <f>'[2]вартість послуги'!$T$40</f>
        <v>0.808436437113334</v>
      </c>
      <c r="J45" s="67">
        <f>'[1]освітлення місць заг. користув.'!AI20</f>
        <v>0.17389248058209938</v>
      </c>
      <c r="K45" s="67">
        <f>'[1]вентканали'!$D$50</f>
        <v>0.24369337429343602</v>
      </c>
      <c r="L45" s="67">
        <f>'[1]дератизація, дезінсекція'!$D$40</f>
        <v>0.06983706170866741</v>
      </c>
      <c r="M45" s="67"/>
      <c r="N45" s="67"/>
      <c r="O45" s="69">
        <f>SUM(D45:N45)</f>
        <v>3.245759620877831</v>
      </c>
      <c r="P45" s="70"/>
      <c r="Q45" s="71"/>
      <c r="R45" s="72">
        <f>O45*0.2</f>
        <v>0.6491519241755662</v>
      </c>
      <c r="S45" s="73">
        <f t="shared" si="0"/>
        <v>3.894911545053397</v>
      </c>
      <c r="T45" s="60"/>
    </row>
    <row r="46" spans="1:20" ht="15.75">
      <c r="A46" s="65">
        <f>A45+1</f>
        <v>32</v>
      </c>
      <c r="B46" s="66" t="s">
        <v>111</v>
      </c>
      <c r="C46" s="66" t="s">
        <v>112</v>
      </c>
      <c r="D46" s="67">
        <f>'[1]прибирання прибуд. терит.'!$D$42</f>
        <v>1.2234605292653795</v>
      </c>
      <c r="E46" s="67">
        <f>'[1]техобсл. вода'!$D$35</f>
        <v>0.48245491467999657</v>
      </c>
      <c r="F46" s="67">
        <f>'[1]техобслуж. отопление'!$D$34</f>
        <v>0.15015906768775567</v>
      </c>
      <c r="G46" s="67">
        <v>0</v>
      </c>
      <c r="H46" s="67">
        <f>'[1]техобслуг. електромереж'!AJ30</f>
        <v>0.09295518693210432</v>
      </c>
      <c r="I46" s="67">
        <f>'[2]вартість послуги'!$T$41</f>
        <v>0.7282489286313546</v>
      </c>
      <c r="J46" s="67">
        <f>'[1]освітлення місць заг. користув.'!AJ20</f>
        <v>0.17227900744664215</v>
      </c>
      <c r="K46" s="67">
        <f>'[1]вентканали'!$D$50</f>
        <v>0.24369337429343602</v>
      </c>
      <c r="L46" s="67">
        <f>'[1]дератизація, дезінсекція'!$D$40</f>
        <v>0.06983706170866741</v>
      </c>
      <c r="M46" s="67"/>
      <c r="N46" s="67"/>
      <c r="O46" s="69">
        <f>SUM(D46:N46)</f>
        <v>3.1630880706453364</v>
      </c>
      <c r="P46" s="70"/>
      <c r="Q46" s="71"/>
      <c r="R46" s="72">
        <f>O46*0.2</f>
        <v>0.6326176141290674</v>
      </c>
      <c r="S46" s="73">
        <f t="shared" si="0"/>
        <v>3.7957056847744033</v>
      </c>
      <c r="T46" s="60"/>
    </row>
    <row r="47" spans="1:20" ht="8.25" customHeight="1">
      <c r="A47" s="91"/>
      <c r="B47" s="80"/>
      <c r="C47" s="80"/>
      <c r="D47" s="80"/>
      <c r="E47" s="80"/>
      <c r="F47" s="80"/>
      <c r="G47" s="80"/>
      <c r="H47" s="82"/>
      <c r="I47" s="82"/>
      <c r="J47" s="82"/>
      <c r="K47" s="82"/>
      <c r="L47" s="82"/>
      <c r="M47" s="82"/>
      <c r="N47" s="82"/>
      <c r="O47" s="83"/>
      <c r="P47" s="83"/>
      <c r="Q47" s="84"/>
      <c r="R47" s="83"/>
      <c r="S47" s="73"/>
      <c r="T47" s="60"/>
    </row>
    <row r="48" spans="1:20" ht="15.75">
      <c r="A48" s="85"/>
      <c r="B48" s="54" t="s">
        <v>113</v>
      </c>
      <c r="C48" s="54" t="s">
        <v>55</v>
      </c>
      <c r="D48" s="86"/>
      <c r="E48" s="86"/>
      <c r="F48" s="86"/>
      <c r="G48" s="86"/>
      <c r="H48" s="87"/>
      <c r="I48" s="87"/>
      <c r="J48" s="87"/>
      <c r="K48" s="87"/>
      <c r="L48" s="87"/>
      <c r="M48" s="87"/>
      <c r="N48" s="87"/>
      <c r="O48" s="88"/>
      <c r="P48" s="88"/>
      <c r="Q48" s="89"/>
      <c r="R48" s="90"/>
      <c r="S48" s="73"/>
      <c r="T48" s="60"/>
    </row>
    <row r="49" spans="1:20" ht="15.75">
      <c r="A49" s="65">
        <v>33</v>
      </c>
      <c r="B49" s="66" t="s">
        <v>114</v>
      </c>
      <c r="C49" s="66" t="s">
        <v>115</v>
      </c>
      <c r="D49" s="67">
        <f>'[1]прибирання прибуд. терит.'!$D$42</f>
        <v>1.2234605292653795</v>
      </c>
      <c r="E49" s="67">
        <f>'[1]техобсл. вода'!$D$35</f>
        <v>0.48245491467999657</v>
      </c>
      <c r="F49" s="67">
        <f>'[1]техобслуж. отопление'!$D$34</f>
        <v>0.15015906768775567</v>
      </c>
      <c r="G49" s="67">
        <v>0</v>
      </c>
      <c r="H49" s="67">
        <f>'[1]техобслуг. електромереж'!AK30</f>
        <v>0.12736914933973997</v>
      </c>
      <c r="I49" s="67">
        <f>'[2]вартість послуги'!$T$44</f>
        <v>0.7532002801816483</v>
      </c>
      <c r="J49" s="67">
        <f>'[1]освітлення місць заг. користув.'!AK20</f>
        <v>0.07160983292687897</v>
      </c>
      <c r="K49" s="67">
        <f>'[1]вентканали'!$D$50</f>
        <v>0.24369337429343602</v>
      </c>
      <c r="L49" s="67">
        <f>'[1]дератизація, дезінсекція'!$D$40</f>
        <v>0.06983706170866741</v>
      </c>
      <c r="M49" s="67"/>
      <c r="N49" s="67"/>
      <c r="O49" s="69">
        <f aca="true" t="shared" si="4" ref="O49:O62">SUM(D49:N49)</f>
        <v>3.1217842100835025</v>
      </c>
      <c r="P49" s="70"/>
      <c r="Q49" s="71"/>
      <c r="R49" s="72">
        <f aca="true" t="shared" si="5" ref="R49:R62">O49*0.2</f>
        <v>0.6243568420167005</v>
      </c>
      <c r="S49" s="73">
        <f t="shared" si="0"/>
        <v>3.746141052100203</v>
      </c>
      <c r="T49" s="60"/>
    </row>
    <row r="50" spans="1:20" ht="15.75">
      <c r="A50" s="65">
        <f aca="true" t="shared" si="6" ref="A50:A62">A49+1</f>
        <v>34</v>
      </c>
      <c r="B50" s="66" t="s">
        <v>116</v>
      </c>
      <c r="C50" s="66" t="s">
        <v>117</v>
      </c>
      <c r="D50" s="67">
        <f>'[1]прибирання прибуд. терит.'!$D$42</f>
        <v>1.2234605292653795</v>
      </c>
      <c r="E50" s="67">
        <f>'[1]техобсл. вода'!$D$35</f>
        <v>0.48245491467999657</v>
      </c>
      <c r="F50" s="67">
        <f>'[1]техобслуж. отопление'!$D$34</f>
        <v>0.15015906768775567</v>
      </c>
      <c r="G50" s="67">
        <v>0</v>
      </c>
      <c r="H50" s="67">
        <f>'[1]техобслуг. електромереж'!AL30</f>
        <v>0.10495895380476443</v>
      </c>
      <c r="I50" s="67">
        <f>'[2]вартість послуги'!$T$45</f>
        <v>0.6791375691124386</v>
      </c>
      <c r="J50" s="67">
        <f>'[1]освітлення місць заг. користув.'!AL20</f>
        <v>0.09893522831245381</v>
      </c>
      <c r="K50" s="67">
        <f>'[1]вентканали'!$D$50</f>
        <v>0.24369337429343602</v>
      </c>
      <c r="L50" s="67">
        <f>'[1]дератизація, дезінсекція'!$D$40</f>
        <v>0.06983706170866741</v>
      </c>
      <c r="M50" s="67"/>
      <c r="N50" s="67"/>
      <c r="O50" s="69">
        <f t="shared" si="4"/>
        <v>3.052636698864892</v>
      </c>
      <c r="P50" s="70"/>
      <c r="Q50" s="71"/>
      <c r="R50" s="72">
        <f t="shared" si="5"/>
        <v>0.6105273397729785</v>
      </c>
      <c r="S50" s="73">
        <f t="shared" si="0"/>
        <v>3.66316403863787</v>
      </c>
      <c r="T50" s="60"/>
    </row>
    <row r="51" spans="1:20" ht="15.75">
      <c r="A51" s="65">
        <f t="shared" si="6"/>
        <v>35</v>
      </c>
      <c r="B51" s="66" t="s">
        <v>118</v>
      </c>
      <c r="C51" s="66" t="s">
        <v>119</v>
      </c>
      <c r="D51" s="67">
        <f>'[1]прибирання прибуд. терит.'!$D$42</f>
        <v>1.2234605292653795</v>
      </c>
      <c r="E51" s="67">
        <f>'[1]техобсл. вода'!$D$35</f>
        <v>0.48245491467999657</v>
      </c>
      <c r="F51" s="67">
        <f>'[1]техобслуж. отопление'!$D$34</f>
        <v>0.15015906768775567</v>
      </c>
      <c r="G51" s="67">
        <v>0</v>
      </c>
      <c r="H51" s="67">
        <f>'[1]техобслуг. електромереж'!AM30</f>
        <v>0.12077914772867973</v>
      </c>
      <c r="I51" s="67">
        <f>'[2]вартість послуги'!$T$46</f>
        <v>0.7197476590554683</v>
      </c>
      <c r="J51" s="67">
        <f>'[1]освітлення місць заг. користув.'!AM20</f>
        <v>0.0819201335733214</v>
      </c>
      <c r="K51" s="67">
        <f>'[1]вентканали'!$D$50</f>
        <v>0.24369337429343602</v>
      </c>
      <c r="L51" s="67">
        <f>'[1]дератизація, дезінсекція'!$D$40</f>
        <v>0.06983706170866741</v>
      </c>
      <c r="M51" s="67"/>
      <c r="N51" s="67"/>
      <c r="O51" s="69">
        <f t="shared" si="4"/>
        <v>3.092051887992705</v>
      </c>
      <c r="P51" s="70"/>
      <c r="Q51" s="71"/>
      <c r="R51" s="72">
        <f t="shared" si="5"/>
        <v>0.618410377598541</v>
      </c>
      <c r="S51" s="73">
        <f t="shared" si="0"/>
        <v>3.7104622655912456</v>
      </c>
      <c r="T51" s="60"/>
    </row>
    <row r="52" spans="1:20" ht="15.75">
      <c r="A52" s="65">
        <f t="shared" si="6"/>
        <v>36</v>
      </c>
      <c r="B52" s="66" t="s">
        <v>120</v>
      </c>
      <c r="C52" s="66" t="s">
        <v>121</v>
      </c>
      <c r="D52" s="67">
        <f>'[1]прибирання прибуд. терит.'!$D$42</f>
        <v>1.2234605292653795</v>
      </c>
      <c r="E52" s="67">
        <f>'[1]техобсл. вода'!$D$35</f>
        <v>0.48245491467999657</v>
      </c>
      <c r="F52" s="67">
        <f>'[1]техобслуж. отопление'!$D$34</f>
        <v>0.15015906768775567</v>
      </c>
      <c r="G52" s="67">
        <v>0</v>
      </c>
      <c r="H52" s="67">
        <f>'[1]техобслуг. електромереж'!AN30</f>
        <v>0.11313329324483648</v>
      </c>
      <c r="I52" s="67">
        <f>'[2]вартість послуги'!$T$47</f>
        <v>0.688630673246031</v>
      </c>
      <c r="J52" s="67">
        <f>'[1]освітлення місць заг. користув.'!AN20</f>
        <v>0.06866148137601892</v>
      </c>
      <c r="K52" s="67">
        <f>'[1]вентканали'!$D$50</f>
        <v>0.24369337429343602</v>
      </c>
      <c r="L52" s="67">
        <f>'[1]дератизація, дезінсекція'!$D$40</f>
        <v>0.06983706170866741</v>
      </c>
      <c r="M52" s="67"/>
      <c r="N52" s="67"/>
      <c r="O52" s="69">
        <f t="shared" si="4"/>
        <v>3.040030395502122</v>
      </c>
      <c r="P52" s="70"/>
      <c r="Q52" s="71"/>
      <c r="R52" s="72">
        <f t="shared" si="5"/>
        <v>0.6080060791004245</v>
      </c>
      <c r="S52" s="73">
        <f t="shared" si="0"/>
        <v>3.648036474602546</v>
      </c>
      <c r="T52" s="60"/>
    </row>
    <row r="53" spans="1:20" ht="15.75">
      <c r="A53" s="65">
        <f t="shared" si="6"/>
        <v>37</v>
      </c>
      <c r="B53" s="66" t="s">
        <v>122</v>
      </c>
      <c r="C53" s="66" t="s">
        <v>123</v>
      </c>
      <c r="D53" s="67">
        <f>'[1]прибирання прибуд. терит.'!$D$42</f>
        <v>1.2234605292653795</v>
      </c>
      <c r="E53" s="67">
        <f>'[1]техобсл. вода'!$D$35</f>
        <v>0.48245491467999657</v>
      </c>
      <c r="F53" s="67">
        <f>'[1]техобслуж. отопление'!$D$34</f>
        <v>0.15015906768775567</v>
      </c>
      <c r="G53" s="67">
        <v>0</v>
      </c>
      <c r="H53" s="67">
        <f>'[1]техобслуг. електромереж'!AO30</f>
        <v>0.12281512603140898</v>
      </c>
      <c r="I53" s="67">
        <f>'[2]вартість послуги'!$T$48</f>
        <v>0.6634708281753054</v>
      </c>
      <c r="J53" s="67">
        <f>'[1]освітлення місць заг. користув.'!AO20</f>
        <v>0.0816988711573095</v>
      </c>
      <c r="K53" s="67">
        <f>'[1]вентканали'!$D$50</f>
        <v>0.24369337429343602</v>
      </c>
      <c r="L53" s="67">
        <f>'[1]дератизація, дезінсекція'!$D$40</f>
        <v>0.06983706170866741</v>
      </c>
      <c r="M53" s="67"/>
      <c r="N53" s="67"/>
      <c r="O53" s="69">
        <f t="shared" si="4"/>
        <v>3.0375897729992594</v>
      </c>
      <c r="P53" s="70"/>
      <c r="Q53" s="71"/>
      <c r="R53" s="72">
        <f t="shared" si="5"/>
        <v>0.6075179545998519</v>
      </c>
      <c r="S53" s="73">
        <f t="shared" si="0"/>
        <v>3.645107727599111</v>
      </c>
      <c r="T53" s="60"/>
    </row>
    <row r="54" spans="1:20" ht="15.75">
      <c r="A54" s="65">
        <f t="shared" si="6"/>
        <v>38</v>
      </c>
      <c r="B54" s="66" t="s">
        <v>124</v>
      </c>
      <c r="C54" s="66" t="s">
        <v>125</v>
      </c>
      <c r="D54" s="67">
        <f>'[1]прибирання прибуд. терит.'!$D$42</f>
        <v>1.2234605292653795</v>
      </c>
      <c r="E54" s="67">
        <f>'[1]техобсл. вода'!$D$35</f>
        <v>0.48245491467999657</v>
      </c>
      <c r="F54" s="67">
        <f>'[1]техобслуж. отопление'!$D$34</f>
        <v>0.15015906768775567</v>
      </c>
      <c r="G54" s="67">
        <v>0</v>
      </c>
      <c r="H54" s="67">
        <f>'[1]техобслуг. електромереж'!AP30</f>
        <v>0.1154961774807183</v>
      </c>
      <c r="I54" s="67">
        <f>'[2]вартість послуги'!$T$49</f>
        <v>0.6960024391107885</v>
      </c>
      <c r="J54" s="67">
        <f>'[1]освітлення місць заг. користув.'!AP20</f>
        <v>0.09930200694977277</v>
      </c>
      <c r="K54" s="67">
        <f>'[1]вентканали'!$D$50</f>
        <v>0.24369337429343602</v>
      </c>
      <c r="L54" s="67">
        <f>'[1]дератизація, дезінсекція'!$D$40</f>
        <v>0.06983706170866741</v>
      </c>
      <c r="M54" s="67"/>
      <c r="N54" s="67"/>
      <c r="O54" s="69">
        <f t="shared" si="4"/>
        <v>3.0804055711765153</v>
      </c>
      <c r="P54" s="70"/>
      <c r="Q54" s="71"/>
      <c r="R54" s="72">
        <f t="shared" si="5"/>
        <v>0.6160811142353031</v>
      </c>
      <c r="S54" s="73">
        <f t="shared" si="0"/>
        <v>3.696486685411818</v>
      </c>
      <c r="T54" s="60"/>
    </row>
    <row r="55" spans="1:20" ht="15.75">
      <c r="A55" s="65">
        <f t="shared" si="6"/>
        <v>39</v>
      </c>
      <c r="B55" s="66" t="s">
        <v>126</v>
      </c>
      <c r="C55" s="66" t="s">
        <v>127</v>
      </c>
      <c r="D55" s="67">
        <f>'[1]прибирання прибуд. терит.'!$D$42</f>
        <v>1.2234605292653795</v>
      </c>
      <c r="E55" s="67">
        <f>'[1]техобсл. вода'!$D$35</f>
        <v>0.48245491467999657</v>
      </c>
      <c r="F55" s="67">
        <f>'[1]техобслуж. отопление'!$D$34</f>
        <v>0.15015906768775567</v>
      </c>
      <c r="G55" s="67">
        <v>0</v>
      </c>
      <c r="H55" s="67">
        <f>'[1]техобслуг. електромереж'!AQ30</f>
        <v>0.11659901287210606</v>
      </c>
      <c r="I55" s="67">
        <f>'[2]вартість послуги'!$T$50</f>
        <v>0.7139586743640041</v>
      </c>
      <c r="J55" s="67">
        <f>'[1]освітлення місць заг. користув.'!AQ20</f>
        <v>0.08255899604221924</v>
      </c>
      <c r="K55" s="67">
        <f>'[1]вентканали'!$D$50</f>
        <v>0.24369337429343602</v>
      </c>
      <c r="L55" s="67">
        <f>'[1]дератизація, дезінсекція'!$D$40</f>
        <v>0.06983706170866741</v>
      </c>
      <c r="M55" s="67"/>
      <c r="N55" s="67"/>
      <c r="O55" s="69">
        <f t="shared" si="4"/>
        <v>3.0827216309135643</v>
      </c>
      <c r="P55" s="70"/>
      <c r="Q55" s="71"/>
      <c r="R55" s="72">
        <f t="shared" si="5"/>
        <v>0.6165443261827129</v>
      </c>
      <c r="S55" s="73">
        <f t="shared" si="0"/>
        <v>3.699265957096277</v>
      </c>
      <c r="T55" s="60"/>
    </row>
    <row r="56" spans="1:20" ht="15.75">
      <c r="A56" s="65">
        <f t="shared" si="6"/>
        <v>40</v>
      </c>
      <c r="B56" s="66" t="s">
        <v>128</v>
      </c>
      <c r="C56" s="66" t="s">
        <v>129</v>
      </c>
      <c r="D56" s="67">
        <f>'[1]прибирання прибуд. терит.'!$D$42</f>
        <v>1.2234605292653795</v>
      </c>
      <c r="E56" s="67">
        <f>'[1]техобсл. вода'!$D$35</f>
        <v>0.48245491467999657</v>
      </c>
      <c r="F56" s="67">
        <f>'[1]техобслуж. отопление'!$D$34</f>
        <v>0.15015906768775567</v>
      </c>
      <c r="G56" s="67">
        <v>0</v>
      </c>
      <c r="H56" s="67">
        <f>'[1]техобслуг. електромереж'!AR30</f>
        <v>0.11813568246329186</v>
      </c>
      <c r="I56" s="67">
        <f>'[2]вартість послуги'!$T$51</f>
        <v>0.7056277934248072</v>
      </c>
      <c r="J56" s="67">
        <f>'[1]освітлення місць заг. користув.'!AR20</f>
        <v>0.08364704898170736</v>
      </c>
      <c r="K56" s="67">
        <f>'[1]вентканали'!$D$50</f>
        <v>0.24369337429343602</v>
      </c>
      <c r="L56" s="67">
        <f>'[1]дератизація, дезінсекція'!$D$40</f>
        <v>0.06983706170866741</v>
      </c>
      <c r="M56" s="67"/>
      <c r="N56" s="67"/>
      <c r="O56" s="69">
        <f t="shared" si="4"/>
        <v>3.0770154725050416</v>
      </c>
      <c r="P56" s="70"/>
      <c r="Q56" s="71"/>
      <c r="R56" s="72">
        <f t="shared" si="5"/>
        <v>0.6154030945010084</v>
      </c>
      <c r="S56" s="73">
        <f t="shared" si="0"/>
        <v>3.6924185670060496</v>
      </c>
      <c r="T56" s="60"/>
    </row>
    <row r="57" spans="1:20" ht="15.75">
      <c r="A57" s="65">
        <f t="shared" si="6"/>
        <v>41</v>
      </c>
      <c r="B57" s="66" t="s">
        <v>130</v>
      </c>
      <c r="C57" s="66" t="s">
        <v>131</v>
      </c>
      <c r="D57" s="67">
        <f>'[1]прибирання прибуд. терит.'!$D$42</f>
        <v>1.2234605292653795</v>
      </c>
      <c r="E57" s="67">
        <f>'[1]техобсл. вода'!$D$35</f>
        <v>0.48245491467999657</v>
      </c>
      <c r="F57" s="67">
        <f>'[1]техобслуж. отопление'!$D$34</f>
        <v>0.15015906768775567</v>
      </c>
      <c r="G57" s="67">
        <v>0</v>
      </c>
      <c r="H57" s="67">
        <f>'[1]техобслуг. електромереж'!AS30</f>
        <v>0.11622087972115558</v>
      </c>
      <c r="I57" s="67">
        <f>'[2]вартість послуги'!$T$52</f>
        <v>0.6708920568779306</v>
      </c>
      <c r="J57" s="67">
        <f>'[1]освітлення місць заг. користув.'!AS20</f>
        <v>0.09404714904107589</v>
      </c>
      <c r="K57" s="67">
        <f>'[1]вентканали'!$D$50</f>
        <v>0.24369337429343602</v>
      </c>
      <c r="L57" s="67">
        <f>'[1]дератизація, дезінсекція'!$D$40</f>
        <v>0.06983706170866741</v>
      </c>
      <c r="M57" s="67"/>
      <c r="N57" s="67"/>
      <c r="O57" s="69">
        <f t="shared" si="4"/>
        <v>3.0507650332753973</v>
      </c>
      <c r="P57" s="70"/>
      <c r="Q57" s="71"/>
      <c r="R57" s="72">
        <f t="shared" si="5"/>
        <v>0.6101530066550795</v>
      </c>
      <c r="S57" s="73">
        <f t="shared" si="0"/>
        <v>3.6609180399304764</v>
      </c>
      <c r="T57" s="60"/>
    </row>
    <row r="58" spans="1:20" ht="15.75">
      <c r="A58" s="65">
        <f t="shared" si="6"/>
        <v>42</v>
      </c>
      <c r="B58" s="66" t="s">
        <v>132</v>
      </c>
      <c r="C58" s="66" t="s">
        <v>133</v>
      </c>
      <c r="D58" s="67">
        <f>'[1]прибирання прибуд. терит.'!$D$42</f>
        <v>1.2234605292653795</v>
      </c>
      <c r="E58" s="67">
        <f>'[1]техобсл. вода'!$D$35</f>
        <v>0.48245491467999657</v>
      </c>
      <c r="F58" s="67">
        <f>'[1]техобслуж. отопление'!$D$34</f>
        <v>0.15015906768775567</v>
      </c>
      <c r="G58" s="67">
        <v>0</v>
      </c>
      <c r="H58" s="67">
        <f>'[1]техобслуг. електромереж'!AT30</f>
        <v>0.11481426487017268</v>
      </c>
      <c r="I58" s="67">
        <f>'[2]вартість послуги'!$T$53</f>
        <v>0.7050385706172178</v>
      </c>
      <c r="J58" s="67">
        <f>'[1]освітлення місць заг. користув.'!AT20</f>
        <v>0.12053967000723048</v>
      </c>
      <c r="K58" s="67">
        <f>'[1]вентканали'!$D$50</f>
        <v>0.24369337429343602</v>
      </c>
      <c r="L58" s="67">
        <f>'[1]дератизація, дезінсекція'!$D$40</f>
        <v>0.06983706170866741</v>
      </c>
      <c r="M58" s="67"/>
      <c r="N58" s="67"/>
      <c r="O58" s="69">
        <f t="shared" si="4"/>
        <v>3.109997453129856</v>
      </c>
      <c r="P58" s="70"/>
      <c r="Q58" s="71"/>
      <c r="R58" s="72">
        <f t="shared" si="5"/>
        <v>0.6219994906259713</v>
      </c>
      <c r="S58" s="73">
        <f t="shared" si="0"/>
        <v>3.7319969437558274</v>
      </c>
      <c r="T58" s="60"/>
    </row>
    <row r="59" spans="1:20" ht="15.75">
      <c r="A59" s="65">
        <f t="shared" si="6"/>
        <v>43</v>
      </c>
      <c r="B59" s="66" t="s">
        <v>134</v>
      </c>
      <c r="C59" s="66" t="s">
        <v>135</v>
      </c>
      <c r="D59" s="67">
        <f>'[1]прибирання прибуд. терит.'!$D$42</f>
        <v>1.2234605292653795</v>
      </c>
      <c r="E59" s="67">
        <f>'[1]техобсл. вода'!$D$35</f>
        <v>0.48245491467999657</v>
      </c>
      <c r="F59" s="67">
        <f>'[1]техобслуж. отопление'!$D$34</f>
        <v>0.15015906768775567</v>
      </c>
      <c r="G59" s="67">
        <v>0</v>
      </c>
      <c r="H59" s="67">
        <f>'[1]техобслуг. електромереж'!AU30</f>
        <v>0.11242779139698675</v>
      </c>
      <c r="I59" s="67">
        <f>'[2]вартість послуги'!$T$54</f>
        <v>0.7298096542246636</v>
      </c>
      <c r="J59" s="67">
        <f>'[1]освітлення місць заг. користув.'!AU20</f>
        <v>0.11940828686723547</v>
      </c>
      <c r="K59" s="67">
        <f>'[1]вентканали'!$D$50</f>
        <v>0.24369337429343602</v>
      </c>
      <c r="L59" s="67">
        <f>'[1]дератизація, дезінсекція'!$D$40</f>
        <v>0.06983706170866741</v>
      </c>
      <c r="M59" s="67"/>
      <c r="N59" s="67"/>
      <c r="O59" s="69">
        <f t="shared" si="4"/>
        <v>3.1312506801241207</v>
      </c>
      <c r="P59" s="70"/>
      <c r="Q59" s="71"/>
      <c r="R59" s="72">
        <f t="shared" si="5"/>
        <v>0.6262501360248242</v>
      </c>
      <c r="S59" s="73">
        <f t="shared" si="0"/>
        <v>3.7575008161489447</v>
      </c>
      <c r="T59" s="60"/>
    </row>
    <row r="60" spans="1:20" ht="15.75">
      <c r="A60" s="65">
        <f t="shared" si="6"/>
        <v>44</v>
      </c>
      <c r="B60" s="66" t="s">
        <v>136</v>
      </c>
      <c r="C60" s="66" t="s">
        <v>137</v>
      </c>
      <c r="D60" s="67">
        <f>'[1]прибирання прибуд. терит.'!$D$42</f>
        <v>1.2234605292653795</v>
      </c>
      <c r="E60" s="67">
        <f>'[1]техобсл. вода'!$D$35</f>
        <v>0.48245491467999657</v>
      </c>
      <c r="F60" s="67">
        <f>'[1]техобслуж. отопление'!$D$34</f>
        <v>0.15015906768775567</v>
      </c>
      <c r="G60" s="67">
        <v>0</v>
      </c>
      <c r="H60" s="67">
        <f>'[1]техобслуг. електромереж'!AV30</f>
        <v>0.12573362556373432</v>
      </c>
      <c r="I60" s="67">
        <f>'[2]вартість послуги'!$T$55</f>
        <v>0.6606500789496726</v>
      </c>
      <c r="J60" s="67">
        <f>'[1]освітлення місць заг. користув.'!AV20</f>
        <v>0.11665622253617176</v>
      </c>
      <c r="K60" s="67">
        <f>'[1]вентканали'!$D$50</f>
        <v>0.24369337429343602</v>
      </c>
      <c r="L60" s="67">
        <f>'[1]дератизація, дезінсекція'!$D$40</f>
        <v>0.06983706170866741</v>
      </c>
      <c r="M60" s="67"/>
      <c r="N60" s="67"/>
      <c r="O60" s="69">
        <f t="shared" si="4"/>
        <v>3.072644874684814</v>
      </c>
      <c r="P60" s="70"/>
      <c r="Q60" s="71"/>
      <c r="R60" s="72">
        <f t="shared" si="5"/>
        <v>0.6145289749369628</v>
      </c>
      <c r="S60" s="73">
        <f t="shared" si="0"/>
        <v>3.6871738496217765</v>
      </c>
      <c r="T60" s="60"/>
    </row>
    <row r="61" spans="1:20" ht="15.75">
      <c r="A61" s="65">
        <f t="shared" si="6"/>
        <v>45</v>
      </c>
      <c r="B61" s="66" t="s">
        <v>138</v>
      </c>
      <c r="C61" s="66" t="s">
        <v>139</v>
      </c>
      <c r="D61" s="67">
        <f>'[1]прибирання прибуд. терит.'!$D$42</f>
        <v>1.2234605292653795</v>
      </c>
      <c r="E61" s="67">
        <f>'[1]техобсл. вода'!$D$35</f>
        <v>0.48245491467999657</v>
      </c>
      <c r="F61" s="67">
        <f>'[1]техобслуж. отопление'!$D$34</f>
        <v>0.15015906768775567</v>
      </c>
      <c r="G61" s="67">
        <v>0</v>
      </c>
      <c r="H61" s="67">
        <f>'[1]техобслуг. електромереж'!AX30</f>
        <v>0.10650514250570817</v>
      </c>
      <c r="I61" s="67">
        <f>'[2]вартість послуги'!$T$56</f>
        <v>0.6873640818690325</v>
      </c>
      <c r="J61" s="67">
        <f>'[1]освітлення місць заг. користув.'!AW20</f>
        <v>0.1078894329521148</v>
      </c>
      <c r="K61" s="67">
        <f>'[1]вентканали'!$D$50</f>
        <v>0.24369337429343602</v>
      </c>
      <c r="L61" s="67">
        <f>'[1]дератизація, дезінсекція'!$D$40</f>
        <v>0.06983706170866741</v>
      </c>
      <c r="M61" s="67"/>
      <c r="N61" s="67"/>
      <c r="O61" s="69">
        <f t="shared" si="4"/>
        <v>3.071363604962091</v>
      </c>
      <c r="P61" s="70"/>
      <c r="Q61" s="71"/>
      <c r="R61" s="72">
        <f t="shared" si="5"/>
        <v>0.6142727209924183</v>
      </c>
      <c r="S61" s="73">
        <f t="shared" si="0"/>
        <v>3.685636325954509</v>
      </c>
      <c r="T61" s="60"/>
    </row>
    <row r="62" spans="1:20" ht="15.75">
      <c r="A62" s="65">
        <f t="shared" si="6"/>
        <v>46</v>
      </c>
      <c r="B62" s="66" t="s">
        <v>140</v>
      </c>
      <c r="C62" s="66" t="s">
        <v>141</v>
      </c>
      <c r="D62" s="67">
        <f>'[1]прибирання прибуд. терит.'!$D$42</f>
        <v>1.2234605292653795</v>
      </c>
      <c r="E62" s="67">
        <f>'[1]техобсл. вода'!$D$35</f>
        <v>0.48245491467999657</v>
      </c>
      <c r="F62" s="67">
        <f>'[1]техобслуж. отопление'!$D$34</f>
        <v>0.15015906768775567</v>
      </c>
      <c r="G62" s="67">
        <v>0</v>
      </c>
      <c r="H62" s="67">
        <f>'[1]техобслуг. електромереж'!AX30</f>
        <v>0.10650514250570817</v>
      </c>
      <c r="I62" s="67">
        <f>'[2]вартість послуги'!$T$57</f>
        <v>0.6384289192618695</v>
      </c>
      <c r="J62" s="67">
        <f>'[1]освітлення місць заг. користув.'!AX20</f>
        <v>0.06431142351143798</v>
      </c>
      <c r="K62" s="67">
        <f>'[1]вентканали'!$D$50</f>
        <v>0.24369337429343602</v>
      </c>
      <c r="L62" s="67">
        <f>'[1]дератизація, дезінсекція'!$D$40</f>
        <v>0.06983706170866741</v>
      </c>
      <c r="M62" s="67"/>
      <c r="N62" s="67"/>
      <c r="O62" s="69">
        <f t="shared" si="4"/>
        <v>2.9788504329142507</v>
      </c>
      <c r="P62" s="70"/>
      <c r="Q62" s="71"/>
      <c r="R62" s="72">
        <f t="shared" si="5"/>
        <v>0.5957700865828501</v>
      </c>
      <c r="S62" s="73">
        <f t="shared" si="0"/>
        <v>3.574620519497101</v>
      </c>
      <c r="T62" s="60"/>
    </row>
    <row r="63" spans="1:20" ht="8.25" customHeight="1">
      <c r="A63" s="79"/>
      <c r="B63" s="80"/>
      <c r="C63" s="81"/>
      <c r="D63" s="81"/>
      <c r="E63" s="81"/>
      <c r="F63" s="81"/>
      <c r="G63" s="81"/>
      <c r="H63" s="82"/>
      <c r="I63" s="82"/>
      <c r="J63" s="82"/>
      <c r="K63" s="82"/>
      <c r="L63" s="82"/>
      <c r="M63" s="82"/>
      <c r="N63" s="82"/>
      <c r="O63" s="83"/>
      <c r="P63" s="83"/>
      <c r="Q63" s="84"/>
      <c r="R63" s="83"/>
      <c r="S63" s="73"/>
      <c r="T63" s="60"/>
    </row>
    <row r="64" spans="1:20" ht="15.75">
      <c r="A64" s="85"/>
      <c r="B64" s="54" t="s">
        <v>142</v>
      </c>
      <c r="C64" s="54" t="s">
        <v>55</v>
      </c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8"/>
      <c r="P64" s="88"/>
      <c r="Q64" s="89"/>
      <c r="R64" s="90"/>
      <c r="S64" s="73"/>
      <c r="T64" s="60"/>
    </row>
    <row r="65" spans="1:20" ht="15.75">
      <c r="A65" s="65">
        <f>A62+1</f>
        <v>47</v>
      </c>
      <c r="B65" s="66" t="s">
        <v>143</v>
      </c>
      <c r="C65" s="66" t="s">
        <v>144</v>
      </c>
      <c r="D65" s="67">
        <f>'[1]прибирання прибуд. терит.'!$D$42</f>
        <v>1.2234605292653795</v>
      </c>
      <c r="E65" s="67">
        <f>'[1]техобсл. вода'!$D$35</f>
        <v>0.48245491467999657</v>
      </c>
      <c r="F65" s="67">
        <f>'[1]техобслуж. отопление'!$D$34</f>
        <v>0.15015906768775567</v>
      </c>
      <c r="G65" s="67">
        <v>0</v>
      </c>
      <c r="H65" s="67">
        <f>'[1]техобслуг. електромереж'!AY30</f>
        <v>0.11584290324657921</v>
      </c>
      <c r="I65" s="67">
        <f>'[2]вартість послуги'!$T$60</f>
        <v>0.7141434677388012</v>
      </c>
      <c r="J65" s="67">
        <f>'[1]освітлення місць заг. користув.'!AY20</f>
        <v>0.08788245612407279</v>
      </c>
      <c r="K65" s="67">
        <f>'[1]вентканали'!$D$50</f>
        <v>0.24369337429343602</v>
      </c>
      <c r="L65" s="67">
        <f>'[1]дератизація, дезінсекція'!$D$40</f>
        <v>0.06983706170866741</v>
      </c>
      <c r="M65" s="67"/>
      <c r="N65" s="67"/>
      <c r="O65" s="69">
        <f>SUM(D65:N65)</f>
        <v>3.0874737747446885</v>
      </c>
      <c r="P65" s="70"/>
      <c r="Q65" s="71"/>
      <c r="R65" s="72">
        <f>O65*0.2</f>
        <v>0.6174947549489378</v>
      </c>
      <c r="S65" s="73">
        <f t="shared" si="0"/>
        <v>3.704968529693626</v>
      </c>
      <c r="T65" s="60"/>
    </row>
    <row r="66" spans="1:20" ht="15.75">
      <c r="A66" s="65">
        <f>A65+1</f>
        <v>48</v>
      </c>
      <c r="B66" s="66" t="s">
        <v>145</v>
      </c>
      <c r="C66" s="66" t="s">
        <v>146</v>
      </c>
      <c r="D66" s="67">
        <f>'[1]прибирання прибуд. терит.'!$D$42</f>
        <v>1.2234605292653795</v>
      </c>
      <c r="E66" s="67">
        <f>'[1]техобсл. вода'!$D$35</f>
        <v>0.48245491467999657</v>
      </c>
      <c r="F66" s="67">
        <f>'[1]техобслуж. отопление'!$D$34</f>
        <v>0.15015906768775567</v>
      </c>
      <c r="G66" s="67">
        <v>0</v>
      </c>
      <c r="H66" s="67">
        <f>'[1]техобслуг. електромереж'!AZ30</f>
        <v>0.11438648918639013</v>
      </c>
      <c r="I66" s="67">
        <f>'[2]вартість послуги'!$T$61</f>
        <v>0.5935426054215722</v>
      </c>
      <c r="J66" s="67">
        <f>'[1]освітлення місць заг. користув.'!AZ20</f>
        <v>0.08677756975506831</v>
      </c>
      <c r="K66" s="67">
        <f>'[1]вентканали'!$D$50</f>
        <v>0.24369337429343602</v>
      </c>
      <c r="L66" s="67">
        <f>'[1]дератизація, дезінсекція'!$D$40</f>
        <v>0.06983706170866741</v>
      </c>
      <c r="M66" s="67"/>
      <c r="N66" s="67"/>
      <c r="O66" s="69">
        <f>SUM(D66:N66)</f>
        <v>2.9643116119982658</v>
      </c>
      <c r="P66" s="70"/>
      <c r="Q66" s="71"/>
      <c r="R66" s="72">
        <f>O66*0.2</f>
        <v>0.5928623223996532</v>
      </c>
      <c r="S66" s="73">
        <f t="shared" si="0"/>
        <v>3.5571739343979187</v>
      </c>
      <c r="T66" s="60"/>
    </row>
    <row r="67" spans="1:20" ht="15.75">
      <c r="A67" s="65">
        <f>A66+1</f>
        <v>49</v>
      </c>
      <c r="B67" s="66" t="s">
        <v>147</v>
      </c>
      <c r="C67" s="66" t="s">
        <v>148</v>
      </c>
      <c r="D67" s="67">
        <f>'[1]прибирання прибуд. терит.'!$D$42</f>
        <v>1.2234605292653795</v>
      </c>
      <c r="E67" s="67">
        <f>'[1]техобсл. вода'!$D$35</f>
        <v>0.48245491467999657</v>
      </c>
      <c r="F67" s="67">
        <f>'[1]техобслуж. отопление'!$D$34</f>
        <v>0.15015906768775567</v>
      </c>
      <c r="G67" s="67">
        <v>0</v>
      </c>
      <c r="H67" s="67">
        <f>'[1]техобслуг. електромереж'!BA30</f>
        <v>0.11618557941697742</v>
      </c>
      <c r="I67" s="67">
        <f>'[2]вартість послуги'!$T$62</f>
        <v>0.7193720081829388</v>
      </c>
      <c r="J67" s="67">
        <f>'[1]освітлення місць заг. користув.'!BA20</f>
        <v>0.09989474514560628</v>
      </c>
      <c r="K67" s="67">
        <f>'[1]вентканали'!$D$50</f>
        <v>0.24369337429343602</v>
      </c>
      <c r="L67" s="67">
        <f>'[1]дератизація, дезінсекція'!$D$40</f>
        <v>0.06983706170866741</v>
      </c>
      <c r="M67" s="67"/>
      <c r="N67" s="67"/>
      <c r="O67" s="69">
        <f>SUM(D67:N67)</f>
        <v>3.105057280380758</v>
      </c>
      <c r="P67" s="70"/>
      <c r="Q67" s="71"/>
      <c r="R67" s="72">
        <f>O67*0.2</f>
        <v>0.6210114560761517</v>
      </c>
      <c r="S67" s="73">
        <f t="shared" si="0"/>
        <v>3.7260687364569094</v>
      </c>
      <c r="T67" s="60"/>
    </row>
    <row r="68" spans="1:20" ht="15.75">
      <c r="A68" s="65">
        <f>A67+1</f>
        <v>50</v>
      </c>
      <c r="B68" s="66" t="s">
        <v>149</v>
      </c>
      <c r="C68" s="66" t="s">
        <v>150</v>
      </c>
      <c r="D68" s="67">
        <f>'[1]прибирання прибуд. терит.'!$D$42</f>
        <v>1.2234605292653795</v>
      </c>
      <c r="E68" s="67">
        <f>'[1]техобсл. вода'!$D$35</f>
        <v>0.48245491467999657</v>
      </c>
      <c r="F68" s="67">
        <f>'[1]техобслуж. отопление'!$D$34</f>
        <v>0.15015906768775567</v>
      </c>
      <c r="G68" s="67">
        <v>0</v>
      </c>
      <c r="H68" s="67">
        <f>'[1]техобслуг. електромереж'!BB30</f>
        <v>0.1163669128874851</v>
      </c>
      <c r="I68" s="67">
        <f>'[2]вартість послуги'!$T$63</f>
        <v>0.9194514119234724</v>
      </c>
      <c r="J68" s="67">
        <f>'[1]освітлення місць заг. користув.'!BB20</f>
        <v>0.11182131821681748</v>
      </c>
      <c r="K68" s="67">
        <f>'[1]вентканали'!$D$50</f>
        <v>0.24369337429343602</v>
      </c>
      <c r="L68" s="67">
        <f>'[1]дератизація, дезінсекція'!$D$40</f>
        <v>0.06983706170866741</v>
      </c>
      <c r="M68" s="67"/>
      <c r="N68" s="67"/>
      <c r="O68" s="69">
        <f>SUM(D68:N68)</f>
        <v>3.31724459066301</v>
      </c>
      <c r="P68" s="70"/>
      <c r="Q68" s="71"/>
      <c r="R68" s="72">
        <f>O68*0.2</f>
        <v>0.6634489181326021</v>
      </c>
      <c r="S68" s="73">
        <f t="shared" si="0"/>
        <v>3.980693508795612</v>
      </c>
      <c r="T68" s="60"/>
    </row>
    <row r="69" spans="1:20" ht="15.75">
      <c r="A69" s="65">
        <f>A68+1</f>
        <v>51</v>
      </c>
      <c r="B69" s="66" t="s">
        <v>151</v>
      </c>
      <c r="C69" s="66" t="s">
        <v>152</v>
      </c>
      <c r="D69" s="67">
        <f>'[1]прибирання прибуд. терит.'!$D$42</f>
        <v>1.2234605292653795</v>
      </c>
      <c r="E69" s="67">
        <f>'[1]техобсл. вода'!$D$35</f>
        <v>0.48245491467999657</v>
      </c>
      <c r="F69" s="67">
        <f>'[1]техобслуж. отопление'!$D$34</f>
        <v>0.15015906768775567</v>
      </c>
      <c r="G69" s="67">
        <v>0</v>
      </c>
      <c r="H69" s="67">
        <f>'[1]техобслуг. електромереж'!BC30</f>
        <v>0.12603349750824097</v>
      </c>
      <c r="I69" s="67">
        <f>'[2]вартість послуги'!$T$64</f>
        <v>0.8675983912168628</v>
      </c>
      <c r="J69" s="67">
        <f>'[1]освітлення місць заг. користув.'!BC20</f>
        <v>0.11693444507317313</v>
      </c>
      <c r="K69" s="67">
        <f>'[1]вентканали'!$D$50</f>
        <v>0.24369337429343602</v>
      </c>
      <c r="L69" s="67">
        <f>'[1]дератизація, дезінсекція'!$D$40</f>
        <v>0.06983706170866741</v>
      </c>
      <c r="M69" s="67"/>
      <c r="N69" s="67"/>
      <c r="O69" s="69">
        <f>SUM(D69:N69)</f>
        <v>3.280171281433512</v>
      </c>
      <c r="P69" s="70"/>
      <c r="Q69" s="71"/>
      <c r="R69" s="72">
        <f>O69*0.2</f>
        <v>0.6560342562867025</v>
      </c>
      <c r="S69" s="73">
        <f t="shared" si="0"/>
        <v>3.9362055377202143</v>
      </c>
      <c r="T69" s="60"/>
    </row>
    <row r="70" spans="1:20" ht="9" customHeight="1">
      <c r="A70" s="79"/>
      <c r="B70" s="80"/>
      <c r="C70" s="81"/>
      <c r="D70" s="81"/>
      <c r="E70" s="81"/>
      <c r="F70" s="81"/>
      <c r="G70" s="81"/>
      <c r="H70" s="82"/>
      <c r="I70" s="82"/>
      <c r="J70" s="82"/>
      <c r="K70" s="82"/>
      <c r="L70" s="82"/>
      <c r="M70" s="82"/>
      <c r="N70" s="82"/>
      <c r="O70" s="83"/>
      <c r="P70" s="83"/>
      <c r="Q70" s="84"/>
      <c r="R70" s="83"/>
      <c r="S70" s="73"/>
      <c r="T70" s="60"/>
    </row>
    <row r="71" spans="1:20" ht="15.75">
      <c r="A71" s="85"/>
      <c r="B71" s="92" t="s">
        <v>153</v>
      </c>
      <c r="C71" s="54" t="s">
        <v>55</v>
      </c>
      <c r="D71" s="86"/>
      <c r="E71" s="86"/>
      <c r="F71" s="86"/>
      <c r="G71" s="86"/>
      <c r="H71" s="87"/>
      <c r="I71" s="87"/>
      <c r="J71" s="87"/>
      <c r="K71" s="87"/>
      <c r="L71" s="87"/>
      <c r="M71" s="87"/>
      <c r="N71" s="87"/>
      <c r="O71" s="88"/>
      <c r="P71" s="88"/>
      <c r="Q71" s="89"/>
      <c r="R71" s="90"/>
      <c r="S71" s="73"/>
      <c r="T71" s="60"/>
    </row>
    <row r="72" spans="1:20" ht="15.75">
      <c r="A72" s="65">
        <v>52</v>
      </c>
      <c r="B72" s="66" t="s">
        <v>154</v>
      </c>
      <c r="C72" s="66" t="s">
        <v>155</v>
      </c>
      <c r="D72" s="67">
        <f>'[1]прибирання прибуд. терит.'!$D$42</f>
        <v>1.2234605292653795</v>
      </c>
      <c r="E72" s="67">
        <f>'[1]техобсл. вода'!$D$35</f>
        <v>0.48245491467999657</v>
      </c>
      <c r="F72" s="67">
        <f>'[1]техобслуж. отопление'!$D$34</f>
        <v>0.15015906768775567</v>
      </c>
      <c r="G72" s="67">
        <v>0</v>
      </c>
      <c r="H72" s="67">
        <f>'[1]техобслуг. електромереж'!BD30</f>
        <v>0.11547069749560279</v>
      </c>
      <c r="I72" s="67">
        <f>'[2]вартість послуги'!$T$67</f>
        <v>0.7322640103249896</v>
      </c>
      <c r="J72" s="67">
        <f>'[1]освітлення місць заг. користув.'!BD20</f>
        <v>0.1051055192062744</v>
      </c>
      <c r="K72" s="67">
        <f>'[1]вентканали'!$D$50</f>
        <v>0.24369337429343602</v>
      </c>
      <c r="L72" s="67">
        <f>'[1]дератизація, дезінсекція'!$D$40</f>
        <v>0.06983706170866741</v>
      </c>
      <c r="M72" s="67"/>
      <c r="N72" s="67"/>
      <c r="O72" s="69">
        <f>SUM(D72:N72)</f>
        <v>3.122445174662102</v>
      </c>
      <c r="P72" s="70"/>
      <c r="Q72" s="71"/>
      <c r="R72" s="72">
        <f>O72*0.2</f>
        <v>0.6244890349324205</v>
      </c>
      <c r="S72" s="73">
        <f t="shared" si="0"/>
        <v>3.746934209594522</v>
      </c>
      <c r="T72" s="60"/>
    </row>
    <row r="73" spans="1:20" ht="15.75">
      <c r="A73" s="65">
        <f>A72+1</f>
        <v>53</v>
      </c>
      <c r="B73" s="66" t="s">
        <v>156</v>
      </c>
      <c r="C73" s="66" t="s">
        <v>157</v>
      </c>
      <c r="D73" s="67">
        <f>'[1]прибирання прибуд. терит.'!$D$42</f>
        <v>1.2234605292653795</v>
      </c>
      <c r="E73" s="67">
        <f>'[1]техобсл. вода'!$D$35</f>
        <v>0.48245491467999657</v>
      </c>
      <c r="F73" s="67">
        <f>'[1]техобслуж. отопление'!$D$34</f>
        <v>0.15015906768775567</v>
      </c>
      <c r="G73" s="67">
        <v>0</v>
      </c>
      <c r="H73" s="67">
        <f>'[1]техобслуг. електромереж'!BE30</f>
        <v>0.1187317569281959</v>
      </c>
      <c r="I73" s="67">
        <f>'[2]вартість послуги'!$T$68</f>
        <v>0.616930047635762</v>
      </c>
      <c r="J73" s="67">
        <f>'[1]освітлення місць заг. користув.'!BE20</f>
        <v>0.14523010045381415</v>
      </c>
      <c r="K73" s="67">
        <f>'[1]вентканали'!$D$50</f>
        <v>0.24369337429343602</v>
      </c>
      <c r="L73" s="67">
        <f>'[1]дератизація, дезінсекція'!$D$40</f>
        <v>0.06983706170866741</v>
      </c>
      <c r="M73" s="67"/>
      <c r="N73" s="67"/>
      <c r="O73" s="69">
        <f>SUM(D73:N73)</f>
        <v>3.0504968526530076</v>
      </c>
      <c r="P73" s="70"/>
      <c r="Q73" s="71"/>
      <c r="R73" s="72">
        <f>O73*0.2</f>
        <v>0.6100993705306016</v>
      </c>
      <c r="S73" s="73">
        <f t="shared" si="0"/>
        <v>3.660596223183609</v>
      </c>
      <c r="T73" s="60"/>
    </row>
    <row r="74" spans="1:20" ht="7.5" customHeight="1">
      <c r="A74" s="79"/>
      <c r="B74" s="80"/>
      <c r="C74" s="81"/>
      <c r="D74" s="81"/>
      <c r="E74" s="81"/>
      <c r="F74" s="81"/>
      <c r="G74" s="81"/>
      <c r="H74" s="82"/>
      <c r="I74" s="82"/>
      <c r="J74" s="82"/>
      <c r="K74" s="82"/>
      <c r="L74" s="82"/>
      <c r="M74" s="82"/>
      <c r="N74" s="82"/>
      <c r="O74" s="83"/>
      <c r="P74" s="83"/>
      <c r="Q74" s="84"/>
      <c r="R74" s="83"/>
      <c r="S74" s="73"/>
      <c r="T74" s="60"/>
    </row>
    <row r="75" spans="1:20" ht="15.75">
      <c r="A75" s="85"/>
      <c r="B75" s="54" t="s">
        <v>158</v>
      </c>
      <c r="C75" s="54" t="s">
        <v>45</v>
      </c>
      <c r="D75" s="86"/>
      <c r="E75" s="86"/>
      <c r="F75" s="86"/>
      <c r="G75" s="86"/>
      <c r="H75" s="87"/>
      <c r="I75" s="87"/>
      <c r="J75" s="87"/>
      <c r="K75" s="87"/>
      <c r="L75" s="87"/>
      <c r="M75" s="87"/>
      <c r="N75" s="87"/>
      <c r="O75" s="88"/>
      <c r="P75" s="88"/>
      <c r="Q75" s="89"/>
      <c r="R75" s="90"/>
      <c r="S75" s="73"/>
      <c r="T75" s="60"/>
    </row>
    <row r="76" spans="1:20" ht="15.75">
      <c r="A76" s="65">
        <f>A73+1</f>
        <v>54</v>
      </c>
      <c r="B76" s="66" t="s">
        <v>159</v>
      </c>
      <c r="C76" s="66" t="s">
        <v>160</v>
      </c>
      <c r="D76" s="67">
        <f>'[1]прибирання прибуд. терит.'!$D$42</f>
        <v>1.2234605292653795</v>
      </c>
      <c r="E76" s="67">
        <f>'[1]техобсл. вода'!$D$35</f>
        <v>0.48245491467999657</v>
      </c>
      <c r="F76" s="67">
        <f>'[1]техобслуж. отопление'!$D$34</f>
        <v>0.15015906768775567</v>
      </c>
      <c r="G76" s="67">
        <f>'[1]техобслуж. гор.вод'!$D$30</f>
        <v>0.22808578224857054</v>
      </c>
      <c r="H76" s="67">
        <f>'[1]техобслуг. електромереж'!BF30</f>
        <v>0.06605029584523961</v>
      </c>
      <c r="I76" s="67">
        <f>'[2]вартість послуги'!$T$71</f>
        <v>0.5994820833741041</v>
      </c>
      <c r="J76" s="67">
        <f>'[1]освітлення місць заг. користув.'!BF20</f>
        <v>0.10991372365935138</v>
      </c>
      <c r="K76" s="68">
        <f>'[1]вентканали'!$D$49</f>
        <v>0.07605934357539378</v>
      </c>
      <c r="L76" s="67">
        <f>'[1]дератизація, дезінсекція'!$D$40</f>
        <v>0.06983706170866741</v>
      </c>
      <c r="M76" s="67"/>
      <c r="N76" s="67"/>
      <c r="O76" s="69">
        <f>SUM(D76:N76)</f>
        <v>3.0055028020444583</v>
      </c>
      <c r="P76" s="70"/>
      <c r="Q76" s="71"/>
      <c r="R76" s="72">
        <f>O76*0.2</f>
        <v>0.6011005604088917</v>
      </c>
      <c r="S76" s="73">
        <f aca="true" t="shared" si="7" ref="S76:S131">O76*1.2</f>
        <v>3.60660336245335</v>
      </c>
      <c r="T76" s="60"/>
    </row>
    <row r="77" spans="1:20" ht="15.75">
      <c r="A77" s="65">
        <f>A76+1</f>
        <v>55</v>
      </c>
      <c r="B77" s="66" t="s">
        <v>161</v>
      </c>
      <c r="C77" s="66" t="s">
        <v>162</v>
      </c>
      <c r="D77" s="67">
        <f>'[1]прибирання прибуд. терит.'!$D$42</f>
        <v>1.2234605292653795</v>
      </c>
      <c r="E77" s="67">
        <f>'[1]техобсл. вода'!$D$35</f>
        <v>0.48245491467999657</v>
      </c>
      <c r="F77" s="67">
        <f>'[1]техобслуж. отопление'!$D$34</f>
        <v>0.15015906768775567</v>
      </c>
      <c r="G77" s="67">
        <f>'[1]техобслуж. гор.вод'!$D$30</f>
        <v>0.22808578224857054</v>
      </c>
      <c r="H77" s="67">
        <f>'[1]техобслуг. електромереж'!BG30</f>
        <v>0.1191287124813172</v>
      </c>
      <c r="I77" s="67">
        <f>'[2]вартість послуги'!$T$72</f>
        <v>0.653726386355393</v>
      </c>
      <c r="J77" s="67">
        <f>'[1]освітлення місць заг. користув.'!BG20</f>
        <v>0.14910438384163763</v>
      </c>
      <c r="K77" s="68">
        <f>'[1]вентканали'!$D$49</f>
        <v>0.07605934357539378</v>
      </c>
      <c r="L77" s="67">
        <f>'[1]дератизація, дезінсекція'!$D$40</f>
        <v>0.06983706170866741</v>
      </c>
      <c r="M77" s="67"/>
      <c r="N77" s="67"/>
      <c r="O77" s="69">
        <f>SUM(D77:N77)</f>
        <v>3.1520161818441115</v>
      </c>
      <c r="P77" s="70"/>
      <c r="Q77" s="71"/>
      <c r="R77" s="72">
        <f>O77*0.2</f>
        <v>0.6304032363688223</v>
      </c>
      <c r="S77" s="73">
        <f t="shared" si="7"/>
        <v>3.7824194182129336</v>
      </c>
      <c r="T77" s="60"/>
    </row>
    <row r="78" spans="1:20" ht="9.75" customHeight="1">
      <c r="A78" s="79"/>
      <c r="B78" s="80"/>
      <c r="C78" s="81"/>
      <c r="D78" s="81"/>
      <c r="E78" s="81"/>
      <c r="F78" s="81"/>
      <c r="G78" s="81"/>
      <c r="H78" s="82"/>
      <c r="I78" s="82"/>
      <c r="J78" s="82"/>
      <c r="K78" s="82"/>
      <c r="L78" s="82"/>
      <c r="M78" s="82"/>
      <c r="N78" s="82"/>
      <c r="O78" s="83"/>
      <c r="P78" s="83"/>
      <c r="Q78" s="84"/>
      <c r="R78" s="83"/>
      <c r="S78" s="73"/>
      <c r="T78" s="60"/>
    </row>
    <row r="79" spans="1:20" ht="15.75">
      <c r="A79" s="85"/>
      <c r="B79" s="54" t="s">
        <v>163</v>
      </c>
      <c r="C79" s="54" t="s">
        <v>45</v>
      </c>
      <c r="D79" s="86"/>
      <c r="E79" s="86"/>
      <c r="F79" s="86"/>
      <c r="G79" s="86"/>
      <c r="H79" s="87"/>
      <c r="I79" s="87"/>
      <c r="J79" s="87"/>
      <c r="K79" s="87"/>
      <c r="L79" s="87"/>
      <c r="M79" s="87"/>
      <c r="N79" s="87"/>
      <c r="O79" s="88"/>
      <c r="P79" s="88"/>
      <c r="Q79" s="89"/>
      <c r="R79" s="90"/>
      <c r="S79" s="73"/>
      <c r="T79" s="60"/>
    </row>
    <row r="80" spans="1:20" ht="15.75">
      <c r="A80" s="65">
        <v>56</v>
      </c>
      <c r="B80" s="66" t="s">
        <v>164</v>
      </c>
      <c r="C80" s="66" t="s">
        <v>165</v>
      </c>
      <c r="D80" s="67">
        <f>'[1]прибирання прибуд. терит.'!$D$42</f>
        <v>1.2234605292653795</v>
      </c>
      <c r="E80" s="67">
        <f>'[1]техобсл. вода'!$D$35</f>
        <v>0.48245491467999657</v>
      </c>
      <c r="F80" s="67">
        <f>'[1]техобслуж. отопление'!$D$34</f>
        <v>0.15015906768775567</v>
      </c>
      <c r="G80" s="67">
        <f>'[1]техобслуж. гор.вод'!$D$30</f>
        <v>0.22808578224857054</v>
      </c>
      <c r="H80" s="67">
        <f>'[1]техобслуг. електромереж'!BH30</f>
        <v>0.10858424844512457</v>
      </c>
      <c r="I80" s="67">
        <f>'[2]вартість послуги'!$T$75</f>
        <v>0.632813422723504</v>
      </c>
      <c r="J80" s="67">
        <f>'[1]освітлення місць заг. користув.'!BH20</f>
        <v>0.09492745992033177</v>
      </c>
      <c r="K80" s="68">
        <f>'[1]вентканали'!$D$49</f>
        <v>0.07605934357539378</v>
      </c>
      <c r="L80" s="67">
        <f>'[1]дератизація, дезінсекція'!$D$40</f>
        <v>0.06983706170866741</v>
      </c>
      <c r="M80" s="67"/>
      <c r="N80" s="67"/>
      <c r="O80" s="69">
        <f>SUM(D80:N80)</f>
        <v>3.066381830254724</v>
      </c>
      <c r="P80" s="70"/>
      <c r="Q80" s="71"/>
      <c r="R80" s="72">
        <f>O80*0.2</f>
        <v>0.6132763660509448</v>
      </c>
      <c r="S80" s="73">
        <f t="shared" si="7"/>
        <v>3.6796581963056685</v>
      </c>
      <c r="T80" s="60"/>
    </row>
    <row r="81" spans="1:20" ht="15.75">
      <c r="A81" s="65">
        <f>A80+1</f>
        <v>57</v>
      </c>
      <c r="B81" s="66" t="s">
        <v>166</v>
      </c>
      <c r="C81" s="66" t="s">
        <v>167</v>
      </c>
      <c r="D81" s="67">
        <f>'[1]прибирання прибуд. терит.'!$D$42</f>
        <v>1.2234605292653795</v>
      </c>
      <c r="E81" s="67">
        <f>'[1]техобсл. вода'!$D$35</f>
        <v>0.48245491467999657</v>
      </c>
      <c r="F81" s="67">
        <f>'[1]техобслуж. отопление'!$D$34</f>
        <v>0.15015906768775567</v>
      </c>
      <c r="G81" s="67">
        <f>'[1]техобслуж. гор.вод'!$D$30</f>
        <v>0.22808578224857054</v>
      </c>
      <c r="H81" s="67">
        <f>'[1]техобслуг. електромереж'!BI30</f>
        <v>0.12406761308032666</v>
      </c>
      <c r="I81" s="67">
        <f>'[2]вартість послуги'!$T$76</f>
        <v>0.6804448584705008</v>
      </c>
      <c r="J81" s="67">
        <f>'[1]освітлення місць заг. користув.'!BI20</f>
        <v>0.12906502194255964</v>
      </c>
      <c r="K81" s="68">
        <f>'[1]вентканали'!$D$49</f>
        <v>0.07605934357539378</v>
      </c>
      <c r="L81" s="67">
        <f>'[1]дератизація, дезінсекція'!$D$40</f>
        <v>0.06983706170866741</v>
      </c>
      <c r="M81" s="67"/>
      <c r="N81" s="67"/>
      <c r="O81" s="69">
        <f>SUM(D81:N81)</f>
        <v>3.1636341926591505</v>
      </c>
      <c r="P81" s="70"/>
      <c r="Q81" s="71"/>
      <c r="R81" s="72">
        <f>O81*0.2</f>
        <v>0.6327268385318301</v>
      </c>
      <c r="S81" s="73">
        <f t="shared" si="7"/>
        <v>3.7963610311909806</v>
      </c>
      <c r="T81" s="60"/>
    </row>
    <row r="82" spans="1:20" ht="8.25" customHeight="1">
      <c r="A82" s="79"/>
      <c r="B82" s="80"/>
      <c r="C82" s="81"/>
      <c r="D82" s="81"/>
      <c r="E82" s="81"/>
      <c r="F82" s="81"/>
      <c r="G82" s="81"/>
      <c r="H82" s="82"/>
      <c r="I82" s="82"/>
      <c r="J82" s="82"/>
      <c r="K82" s="82"/>
      <c r="L82" s="82"/>
      <c r="M82" s="82"/>
      <c r="N82" s="82"/>
      <c r="O82" s="83"/>
      <c r="P82" s="83"/>
      <c r="Q82" s="84"/>
      <c r="R82" s="83"/>
      <c r="S82" s="73"/>
      <c r="T82" s="60"/>
    </row>
    <row r="83" spans="1:20" ht="15.75">
      <c r="A83" s="85"/>
      <c r="B83" s="54" t="s">
        <v>168</v>
      </c>
      <c r="C83" s="54" t="s">
        <v>45</v>
      </c>
      <c r="D83" s="86"/>
      <c r="E83" s="86"/>
      <c r="F83" s="86"/>
      <c r="G83" s="86"/>
      <c r="H83" s="87"/>
      <c r="I83" s="87"/>
      <c r="J83" s="87"/>
      <c r="K83" s="87"/>
      <c r="L83" s="87"/>
      <c r="M83" s="87"/>
      <c r="N83" s="87"/>
      <c r="O83" s="88"/>
      <c r="P83" s="88"/>
      <c r="Q83" s="89"/>
      <c r="R83" s="90"/>
      <c r="S83" s="73"/>
      <c r="T83" s="60"/>
    </row>
    <row r="84" spans="1:20" ht="15.75">
      <c r="A84" s="65">
        <v>58</v>
      </c>
      <c r="B84" s="66" t="s">
        <v>169</v>
      </c>
      <c r="C84" s="66" t="s">
        <v>170</v>
      </c>
      <c r="D84" s="67">
        <f>'[1]прибирання прибуд. терит.'!$D$42</f>
        <v>1.2234605292653795</v>
      </c>
      <c r="E84" s="67">
        <f>'[1]техобсл. вода'!$D$35</f>
        <v>0.48245491467999657</v>
      </c>
      <c r="F84" s="67">
        <f>'[1]техобслуж. отопление'!$D$34</f>
        <v>0.15015906768775567</v>
      </c>
      <c r="G84" s="67">
        <f>'[1]техобслуж. гор.вод'!$D$30</f>
        <v>0.22808578224857054</v>
      </c>
      <c r="H84" s="67">
        <f>'[1]техобслуг. електромереж'!BJ30</f>
        <v>0.1140311838757769</v>
      </c>
      <c r="I84" s="67">
        <f>'[2]вартість послуги'!$T$79</f>
        <v>0.618635844210895</v>
      </c>
      <c r="J84" s="67">
        <f>'[1]освітлення місць заг. користув.'!BJ20</f>
        <v>0.13465639658967968</v>
      </c>
      <c r="K84" s="68">
        <f>'[1]вентканали'!$D$49</f>
        <v>0.07605934357539378</v>
      </c>
      <c r="L84" s="67">
        <f>'[1]дератизація, дезінсекція'!$D$40</f>
        <v>0.06983706170866741</v>
      </c>
      <c r="M84" s="67"/>
      <c r="N84" s="67"/>
      <c r="O84" s="69">
        <f aca="true" t="shared" si="8" ref="O84:O92">SUM(D84:N84)</f>
        <v>3.0973801238421155</v>
      </c>
      <c r="P84" s="70"/>
      <c r="Q84" s="71"/>
      <c r="R84" s="72">
        <f aca="true" t="shared" si="9" ref="R84:R92">O84*0.2</f>
        <v>0.6194760247684231</v>
      </c>
      <c r="S84" s="73">
        <f t="shared" si="7"/>
        <v>3.7168561486105385</v>
      </c>
      <c r="T84" s="60"/>
    </row>
    <row r="85" spans="1:20" ht="15.75">
      <c r="A85" s="65">
        <f aca="true" t="shared" si="10" ref="A85:A92">A84+1</f>
        <v>59</v>
      </c>
      <c r="B85" s="66" t="s">
        <v>171</v>
      </c>
      <c r="C85" s="66" t="s">
        <v>172</v>
      </c>
      <c r="D85" s="67">
        <f>'[1]прибирання прибуд. терит.'!$D$42</f>
        <v>1.2234605292653795</v>
      </c>
      <c r="E85" s="67">
        <f>'[1]техобсл. вода'!$D$35</f>
        <v>0.48245491467999657</v>
      </c>
      <c r="F85" s="67">
        <f>'[1]техобслуж. отопление'!$D$34</f>
        <v>0.15015906768775567</v>
      </c>
      <c r="G85" s="67">
        <f>'[1]техобслуж. гор.вод'!$D$30</f>
        <v>0.22808578224857054</v>
      </c>
      <c r="H85" s="67">
        <f>'[1]техобслуг. електромереж'!BK30</f>
        <v>0.11533053746658725</v>
      </c>
      <c r="I85" s="67">
        <f>'[2]вартість послуги'!$T$80</f>
        <v>0.6229210383222709</v>
      </c>
      <c r="J85" s="67">
        <f>'[1]освітлення місць заг. користув.'!BK20</f>
        <v>0.1361907687367319</v>
      </c>
      <c r="K85" s="68">
        <f>'[1]вентканали'!$D$49</f>
        <v>0.07605934357539378</v>
      </c>
      <c r="L85" s="67">
        <f>'[1]дератизація, дезінсекція'!$D$40</f>
        <v>0.06983706170866741</v>
      </c>
      <c r="M85" s="67"/>
      <c r="N85" s="67"/>
      <c r="O85" s="69">
        <f t="shared" si="8"/>
        <v>3.1044990436913538</v>
      </c>
      <c r="P85" s="70"/>
      <c r="Q85" s="71"/>
      <c r="R85" s="72">
        <f t="shared" si="9"/>
        <v>0.6208998087382708</v>
      </c>
      <c r="S85" s="73">
        <f t="shared" si="7"/>
        <v>3.7253988524296244</v>
      </c>
      <c r="T85" s="60"/>
    </row>
    <row r="86" spans="1:20" ht="15.75">
      <c r="A86" s="65">
        <f t="shared" si="10"/>
        <v>60</v>
      </c>
      <c r="B86" s="66" t="s">
        <v>173</v>
      </c>
      <c r="C86" s="66" t="s">
        <v>174</v>
      </c>
      <c r="D86" s="67">
        <f>'[1]прибирання прибуд. терит.'!$D$42</f>
        <v>1.2234605292653795</v>
      </c>
      <c r="E86" s="67">
        <f>'[1]техобсл. вода'!$D$35</f>
        <v>0.48245491467999657</v>
      </c>
      <c r="F86" s="67">
        <f>'[1]техобслуж. отопление'!$D$34</f>
        <v>0.15015906768775567</v>
      </c>
      <c r="G86" s="67">
        <f>'[1]техобслуж. гор.вод'!$D$30</f>
        <v>0.22808578224857054</v>
      </c>
      <c r="H86" s="67">
        <f>'[1]техобслуг. електромереж'!BL30</f>
        <v>0.10719747953206124</v>
      </c>
      <c r="I86" s="67">
        <f>'[2]вартість послуги'!$T$81</f>
        <v>0.6354009876555826</v>
      </c>
      <c r="J86" s="67">
        <f>'[1]освітлення місць заг. користув.'!BL20</f>
        <v>0.11811405348702576</v>
      </c>
      <c r="K86" s="68">
        <f>'[1]вентканали'!$D$49</f>
        <v>0.07605934357539378</v>
      </c>
      <c r="L86" s="67">
        <f>'[1]дератизація, дезінсекція'!$D$40</f>
        <v>0.06983706170866741</v>
      </c>
      <c r="M86" s="67"/>
      <c r="N86" s="67"/>
      <c r="O86" s="69">
        <f t="shared" si="8"/>
        <v>3.090769219840433</v>
      </c>
      <c r="P86" s="70"/>
      <c r="Q86" s="71"/>
      <c r="R86" s="72">
        <f t="shared" si="9"/>
        <v>0.6181538439680866</v>
      </c>
      <c r="S86" s="73">
        <f t="shared" si="7"/>
        <v>3.7089230638085193</v>
      </c>
      <c r="T86" s="60"/>
    </row>
    <row r="87" spans="1:20" ht="15.75">
      <c r="A87" s="65">
        <f t="shared" si="10"/>
        <v>61</v>
      </c>
      <c r="B87" s="66" t="s">
        <v>175</v>
      </c>
      <c r="C87" s="66" t="s">
        <v>176</v>
      </c>
      <c r="D87" s="67">
        <f>'[1]прибирання прибуд. терит.'!$D$42</f>
        <v>1.2234605292653795</v>
      </c>
      <c r="E87" s="67">
        <f>'[1]техобсл. вода'!$D$35</f>
        <v>0.48245491467999657</v>
      </c>
      <c r="F87" s="67">
        <f>'[1]техобслуж. отопление'!$D$34</f>
        <v>0.15015906768775567</v>
      </c>
      <c r="G87" s="67">
        <f>'[1]техобслуж. гор.вод'!$D$30</f>
        <v>0.22808578224857054</v>
      </c>
      <c r="H87" s="67">
        <f>'[1]техобслуг. електромереж'!BM30</f>
        <v>0.09520193813906792</v>
      </c>
      <c r="I87" s="67">
        <f>'[2]вартість послуги'!$T$82</f>
        <v>0.677761688785046</v>
      </c>
      <c r="J87" s="67">
        <f>'[1]освітлення місць заг. користув.'!BM20</f>
        <v>0.09777135719420385</v>
      </c>
      <c r="K87" s="68">
        <f>'[1]вентканали'!$D$49</f>
        <v>0.07605934357539378</v>
      </c>
      <c r="L87" s="67">
        <f>'[1]дератизація, дезінсекція'!$D$40</f>
        <v>0.06983706170866741</v>
      </c>
      <c r="M87" s="67"/>
      <c r="N87" s="67"/>
      <c r="O87" s="69">
        <f t="shared" si="8"/>
        <v>3.100791683284081</v>
      </c>
      <c r="P87" s="70"/>
      <c r="Q87" s="71"/>
      <c r="R87" s="72">
        <f t="shared" si="9"/>
        <v>0.6201583366568162</v>
      </c>
      <c r="S87" s="73">
        <f t="shared" si="7"/>
        <v>3.720950019940897</v>
      </c>
      <c r="T87" s="60"/>
    </row>
    <row r="88" spans="1:20" ht="15.75">
      <c r="A88" s="65">
        <f t="shared" si="10"/>
        <v>62</v>
      </c>
      <c r="B88" s="66" t="s">
        <v>177</v>
      </c>
      <c r="C88" s="66" t="s">
        <v>178</v>
      </c>
      <c r="D88" s="67">
        <f>'[1]прибирання прибуд. терит.'!$D$42</f>
        <v>1.2234605292653795</v>
      </c>
      <c r="E88" s="67">
        <f>'[1]техобсл. вода'!$D$35</f>
        <v>0.48245491467999657</v>
      </c>
      <c r="F88" s="67">
        <f>'[1]техобслуж. отопление'!$D$34</f>
        <v>0.15015906768775567</v>
      </c>
      <c r="G88" s="67">
        <f>'[1]техобслуж. гор.вод'!$D$30</f>
        <v>0.22808578224857054</v>
      </c>
      <c r="H88" s="67">
        <f>'[1]техобслуг. електромереж'!BN30</f>
        <v>0.09852946564261084</v>
      </c>
      <c r="I88" s="67">
        <f>'[2]вартість послуги'!$T$83</f>
        <v>0.604647189965426</v>
      </c>
      <c r="J88" s="67">
        <f>'[1]освітлення місць заг. користув.'!BN20</f>
        <v>0.12021607704695379</v>
      </c>
      <c r="K88" s="68">
        <f>'[1]вентканали'!$D$49</f>
        <v>0.07605934357539378</v>
      </c>
      <c r="L88" s="67">
        <f>'[1]дератизація, дезінсекція'!$D$40</f>
        <v>0.06983706170866741</v>
      </c>
      <c r="M88" s="67"/>
      <c r="N88" s="67"/>
      <c r="O88" s="69">
        <f t="shared" si="8"/>
        <v>3.053449431820754</v>
      </c>
      <c r="P88" s="70"/>
      <c r="Q88" s="71"/>
      <c r="R88" s="72">
        <f t="shared" si="9"/>
        <v>0.6106898863641508</v>
      </c>
      <c r="S88" s="73">
        <f t="shared" si="7"/>
        <v>3.6641393181849047</v>
      </c>
      <c r="T88" s="60"/>
    </row>
    <row r="89" spans="1:20" ht="15.75">
      <c r="A89" s="65">
        <f t="shared" si="10"/>
        <v>63</v>
      </c>
      <c r="B89" s="66" t="s">
        <v>179</v>
      </c>
      <c r="C89" s="66" t="s">
        <v>180</v>
      </c>
      <c r="D89" s="67">
        <f>'[1]прибирання прибуд. терит.'!$D$42</f>
        <v>1.2234605292653795</v>
      </c>
      <c r="E89" s="67">
        <f>'[1]техобсл. вода'!$D$35</f>
        <v>0.48245491467999657</v>
      </c>
      <c r="F89" s="67">
        <f>'[1]техобслуж. отопление'!$D$34</f>
        <v>0.15015906768775567</v>
      </c>
      <c r="G89" s="67">
        <f>'[1]техобслуж. гор.вод'!$D$30</f>
        <v>0.22808578224857054</v>
      </c>
      <c r="H89" s="67">
        <f>'[1]техобслуг. електромереж'!BO30</f>
        <v>0.12359183869493337</v>
      </c>
      <c r="I89" s="67">
        <f>'[2]вартість послуги'!$T$84</f>
        <v>0.6541898218431451</v>
      </c>
      <c r="J89" s="67">
        <f>'[1]освітлення місць заг. користув.'!BO20</f>
        <v>0.09355686036545006</v>
      </c>
      <c r="K89" s="68">
        <f>'[1]вентканали'!$D$49</f>
        <v>0.07605934357539378</v>
      </c>
      <c r="L89" s="67">
        <f>'[1]дератизація, дезінсекція'!$D$40</f>
        <v>0.06983706170866741</v>
      </c>
      <c r="M89" s="67"/>
      <c r="N89" s="67"/>
      <c r="O89" s="69">
        <f t="shared" si="8"/>
        <v>3.101395220069292</v>
      </c>
      <c r="P89" s="70"/>
      <c r="Q89" s="71"/>
      <c r="R89" s="72">
        <f t="shared" si="9"/>
        <v>0.6202790440138584</v>
      </c>
      <c r="S89" s="73">
        <f t="shared" si="7"/>
        <v>3.72167426408315</v>
      </c>
      <c r="T89" s="60"/>
    </row>
    <row r="90" spans="1:20" ht="15.75">
      <c r="A90" s="65">
        <f t="shared" si="10"/>
        <v>64</v>
      </c>
      <c r="B90" s="66" t="s">
        <v>181</v>
      </c>
      <c r="C90" s="66" t="s">
        <v>182</v>
      </c>
      <c r="D90" s="67">
        <f>'[1]прибирання прибуд. терит.'!$D$42</f>
        <v>1.2234605292653795</v>
      </c>
      <c r="E90" s="67">
        <f>'[1]техобсл. вода'!$D$35</f>
        <v>0.48245491467999657</v>
      </c>
      <c r="F90" s="67">
        <f>'[1]техобслуж. отопление'!$D$34</f>
        <v>0.15015906768775567</v>
      </c>
      <c r="G90" s="67">
        <f>'[1]техобслуж. гор.вод'!$D$30</f>
        <v>0.22808578224857054</v>
      </c>
      <c r="H90" s="67">
        <f>'[1]техобслуг. електромереж'!BP30</f>
        <v>0.09489028429545551</v>
      </c>
      <c r="I90" s="67">
        <f>'[2]вартість послуги'!$T$85</f>
        <v>0.6918072111079707</v>
      </c>
      <c r="J90" s="67">
        <f>'[1]освітлення місць заг. користув.'!BP20</f>
        <v>0.16808012493121094</v>
      </c>
      <c r="K90" s="68">
        <f>'[1]вентканали'!$D$49</f>
        <v>0.07605934357539378</v>
      </c>
      <c r="L90" s="67">
        <f>'[1]дератизація, дезінсекція'!$D$40</f>
        <v>0.06983706170866741</v>
      </c>
      <c r="M90" s="67"/>
      <c r="N90" s="67"/>
      <c r="O90" s="69">
        <f t="shared" si="8"/>
        <v>3.1848343195004007</v>
      </c>
      <c r="P90" s="70"/>
      <c r="Q90" s="71"/>
      <c r="R90" s="72">
        <f t="shared" si="9"/>
        <v>0.6369668639000802</v>
      </c>
      <c r="S90" s="73">
        <f t="shared" si="7"/>
        <v>3.821801183400481</v>
      </c>
      <c r="T90" s="60"/>
    </row>
    <row r="91" spans="1:20" ht="15.75">
      <c r="A91" s="65">
        <f t="shared" si="10"/>
        <v>65</v>
      </c>
      <c r="B91" s="66" t="s">
        <v>183</v>
      </c>
      <c r="C91" s="66" t="s">
        <v>184</v>
      </c>
      <c r="D91" s="67">
        <f>'[1]прибирання прибуд. терит.'!$D$42</f>
        <v>1.2234605292653795</v>
      </c>
      <c r="E91" s="67">
        <f>'[1]техобсл. вода'!$D$35</f>
        <v>0.48245491467999657</v>
      </c>
      <c r="F91" s="67">
        <f>'[1]техобслуж. отопление'!$D$34</f>
        <v>0.15015906768775567</v>
      </c>
      <c r="G91" s="67">
        <f>'[1]техобслуж. гор.вод'!$D$30</f>
        <v>0.22808578224857054</v>
      </c>
      <c r="H91" s="67">
        <f>'[1]техобслуг. електромереж'!BQ30</f>
        <v>0.09470222376376852</v>
      </c>
      <c r="I91" s="67">
        <f>'[2]вартість послуги'!$T$86</f>
        <v>0.6046735031537546</v>
      </c>
      <c r="J91" s="67">
        <f>'[1]освітлення місць заг. користув.'!BQ20</f>
        <v>0.11764622155043196</v>
      </c>
      <c r="K91" s="68">
        <f>'[1]вентканали'!$D$49</f>
        <v>0.07605934357539378</v>
      </c>
      <c r="L91" s="67">
        <f>'[1]дератизація, дезінсекція'!$D$40</f>
        <v>0.06983706170866741</v>
      </c>
      <c r="M91" s="67"/>
      <c r="N91" s="67"/>
      <c r="O91" s="69">
        <f t="shared" si="8"/>
        <v>3.0470786476337186</v>
      </c>
      <c r="P91" s="70"/>
      <c r="Q91" s="71"/>
      <c r="R91" s="72">
        <f t="shared" si="9"/>
        <v>0.6094157295267437</v>
      </c>
      <c r="S91" s="73">
        <f t="shared" si="7"/>
        <v>3.6564943771604623</v>
      </c>
      <c r="T91" s="60"/>
    </row>
    <row r="92" spans="1:20" ht="15.75">
      <c r="A92" s="65">
        <f t="shared" si="10"/>
        <v>66</v>
      </c>
      <c r="B92" s="66" t="s">
        <v>185</v>
      </c>
      <c r="C92" s="66" t="s">
        <v>186</v>
      </c>
      <c r="D92" s="67">
        <f>'[1]прибирання прибуд. терит.'!$D$42</f>
        <v>1.2234605292653795</v>
      </c>
      <c r="E92" s="67">
        <f>'[1]техобсл. вода'!$D$35</f>
        <v>0.48245491467999657</v>
      </c>
      <c r="F92" s="67">
        <f>'[1]техобслуж. отопление'!$D$34</f>
        <v>0.15015906768775567</v>
      </c>
      <c r="G92" s="67">
        <f>'[1]техобслуж. гор.вод'!$D$30</f>
        <v>0.22808578224857054</v>
      </c>
      <c r="H92" s="67">
        <f>'[1]техобслуг. електромереж'!BR30</f>
        <v>0.08694249501988542</v>
      </c>
      <c r="I92" s="67">
        <f>'[2]вартість послуги'!$T$87</f>
        <v>0.6512478490086825</v>
      </c>
      <c r="J92" s="67">
        <f>'[1]освітлення місць заг. користув.'!BR20</f>
        <v>0.13483654223910516</v>
      </c>
      <c r="K92" s="68">
        <f>'[1]вентканали'!$D$49</f>
        <v>0.07605934357539378</v>
      </c>
      <c r="L92" s="67">
        <f>'[1]дератизація, дезінсекція'!$D$40</f>
        <v>0.06983706170866741</v>
      </c>
      <c r="M92" s="67"/>
      <c r="N92" s="67"/>
      <c r="O92" s="69">
        <f t="shared" si="8"/>
        <v>3.1030835854334367</v>
      </c>
      <c r="P92" s="70"/>
      <c r="Q92" s="71"/>
      <c r="R92" s="72">
        <f t="shared" si="9"/>
        <v>0.6206167170866874</v>
      </c>
      <c r="S92" s="73">
        <f t="shared" si="7"/>
        <v>3.7237003025201236</v>
      </c>
      <c r="T92" s="60"/>
    </row>
    <row r="93" spans="1:20" ht="8.25" customHeight="1">
      <c r="A93" s="79"/>
      <c r="B93" s="80"/>
      <c r="C93" s="81"/>
      <c r="D93" s="81"/>
      <c r="E93" s="81"/>
      <c r="F93" s="81"/>
      <c r="G93" s="81"/>
      <c r="H93" s="82"/>
      <c r="I93" s="82"/>
      <c r="J93" s="82"/>
      <c r="K93" s="82"/>
      <c r="L93" s="82"/>
      <c r="M93" s="82"/>
      <c r="N93" s="82"/>
      <c r="O93" s="83"/>
      <c r="P93" s="83"/>
      <c r="Q93" s="84"/>
      <c r="R93" s="83"/>
      <c r="S93" s="73"/>
      <c r="T93" s="60"/>
    </row>
    <row r="94" spans="1:20" ht="15.75">
      <c r="A94" s="85"/>
      <c r="B94" s="54" t="s">
        <v>187</v>
      </c>
      <c r="C94" s="54" t="s">
        <v>55</v>
      </c>
      <c r="D94" s="86"/>
      <c r="E94" s="86"/>
      <c r="F94" s="86"/>
      <c r="G94" s="86"/>
      <c r="H94" s="87"/>
      <c r="I94" s="87"/>
      <c r="J94" s="87"/>
      <c r="K94" s="87"/>
      <c r="L94" s="87"/>
      <c r="M94" s="87"/>
      <c r="N94" s="87"/>
      <c r="O94" s="88"/>
      <c r="P94" s="88"/>
      <c r="Q94" s="89"/>
      <c r="R94" s="90"/>
      <c r="S94" s="73"/>
      <c r="T94" s="60"/>
    </row>
    <row r="95" spans="1:20" ht="15.75">
      <c r="A95" s="65">
        <v>67</v>
      </c>
      <c r="B95" s="66" t="s">
        <v>188</v>
      </c>
      <c r="C95" s="66" t="s">
        <v>189</v>
      </c>
      <c r="D95" s="67">
        <f>'[1]прибирання прибуд. терит.'!$D$42</f>
        <v>1.2234605292653795</v>
      </c>
      <c r="E95" s="67">
        <f>'[1]техобсл. вода'!$D$35</f>
        <v>0.48245491467999657</v>
      </c>
      <c r="F95" s="67">
        <f>'[1]техобслуж. отопление'!$D$34</f>
        <v>0.15015906768775567</v>
      </c>
      <c r="G95" s="67">
        <v>0</v>
      </c>
      <c r="H95" s="67">
        <f>'[1]техобслуг. електромереж'!BS30</f>
        <v>0.12283543968820218</v>
      </c>
      <c r="I95" s="67">
        <f>'[2]вартість послуги'!$T$90</f>
        <v>0.7470690077403916</v>
      </c>
      <c r="J95" s="67">
        <f>'[1]освітлення місць заг. користув.'!BS20</f>
        <v>0.12778321694975608</v>
      </c>
      <c r="K95" s="67">
        <f>'[1]вентканали'!$D$50</f>
        <v>0.24369337429343602</v>
      </c>
      <c r="L95" s="67">
        <f>'[1]дератизація, дезінсекція'!$D$40</f>
        <v>0.06983706170866741</v>
      </c>
      <c r="M95" s="67"/>
      <c r="N95" s="67"/>
      <c r="O95" s="69">
        <f>SUM(D95:N95)</f>
        <v>3.167292612013585</v>
      </c>
      <c r="P95" s="70"/>
      <c r="Q95" s="71"/>
      <c r="R95" s="72">
        <f>O95*0.2</f>
        <v>0.633458522402717</v>
      </c>
      <c r="S95" s="73">
        <f t="shared" si="7"/>
        <v>3.8007511344163016</v>
      </c>
      <c r="T95" s="60"/>
    </row>
    <row r="96" spans="1:20" ht="15.75">
      <c r="A96" s="65">
        <f>A95+1</f>
        <v>68</v>
      </c>
      <c r="B96" s="66" t="s">
        <v>190</v>
      </c>
      <c r="C96" s="66" t="s">
        <v>191</v>
      </c>
      <c r="D96" s="67">
        <f>'[1]прибирання прибуд. терит.'!$D$42</f>
        <v>1.2234605292653795</v>
      </c>
      <c r="E96" s="67">
        <f>'[1]техобсл. вода'!$D$35</f>
        <v>0.48245491467999657</v>
      </c>
      <c r="F96" s="67">
        <f>'[1]техобслуж. отопление'!$D$34</f>
        <v>0.15015906768775567</v>
      </c>
      <c r="G96" s="67">
        <v>0</v>
      </c>
      <c r="H96" s="67">
        <f>'[1]техобслуг. електромереж'!BT30</f>
        <v>0.11750633113293352</v>
      </c>
      <c r="I96" s="67">
        <f>'[2]вартість послуги'!$T$91</f>
        <v>0.6430383677292895</v>
      </c>
      <c r="J96" s="67">
        <f>'[1]освітлення місць заг. користув.'!BT20</f>
        <v>0.1138809329941417</v>
      </c>
      <c r="K96" s="67">
        <f>'[1]вентканали'!$D$50</f>
        <v>0.24369337429343602</v>
      </c>
      <c r="L96" s="67">
        <f>'[1]дератизація, дезінсекція'!$D$40</f>
        <v>0.06983706170866741</v>
      </c>
      <c r="M96" s="67"/>
      <c r="N96" s="67"/>
      <c r="O96" s="69">
        <f>SUM(D96:N96)</f>
        <v>3.0440305794916003</v>
      </c>
      <c r="P96" s="70"/>
      <c r="Q96" s="71"/>
      <c r="R96" s="72">
        <f>O96*0.2</f>
        <v>0.6088061158983201</v>
      </c>
      <c r="S96" s="73">
        <f t="shared" si="7"/>
        <v>3.65283669538992</v>
      </c>
      <c r="T96" s="60"/>
    </row>
    <row r="97" spans="1:20" ht="15.75">
      <c r="A97" s="65">
        <f>A96+1</f>
        <v>69</v>
      </c>
      <c r="B97" s="66" t="s">
        <v>192</v>
      </c>
      <c r="C97" s="66" t="s">
        <v>193</v>
      </c>
      <c r="D97" s="67">
        <f>'[1]прибирання прибуд. терит.'!$D$42</f>
        <v>1.2234605292653795</v>
      </c>
      <c r="E97" s="67">
        <f>'[1]техобсл. вода'!$D$35</f>
        <v>0.48245491467999657</v>
      </c>
      <c r="F97" s="67">
        <f>'[1]техобслуж. отопление'!$D$34</f>
        <v>0.15015906768775567</v>
      </c>
      <c r="G97" s="67">
        <v>0</v>
      </c>
      <c r="H97" s="67">
        <f>'[1]техобслуг. електромереж'!BU30</f>
        <v>0.12687246865111754</v>
      </c>
      <c r="I97" s="67">
        <f>'[2]вартість послуги'!$T$92</f>
        <v>0.6348262139388957</v>
      </c>
      <c r="J97" s="67">
        <f>'[1]освітлення місць заг. користув.'!BU20</f>
        <v>0.11548499927447846</v>
      </c>
      <c r="K97" s="67">
        <f>'[1]вентканали'!$D$50</f>
        <v>0.24369337429343602</v>
      </c>
      <c r="L97" s="67">
        <f>'[1]дератизація, дезінсекція'!$D$40</f>
        <v>0.06983706170866741</v>
      </c>
      <c r="M97" s="67"/>
      <c r="N97" s="67"/>
      <c r="O97" s="69">
        <f>SUM(D97:N97)</f>
        <v>3.0467886294997273</v>
      </c>
      <c r="P97" s="70"/>
      <c r="Q97" s="71"/>
      <c r="R97" s="72">
        <f>O97*0.2</f>
        <v>0.6093577258999455</v>
      </c>
      <c r="S97" s="73">
        <f t="shared" si="7"/>
        <v>3.6561463553996725</v>
      </c>
      <c r="T97" s="60"/>
    </row>
    <row r="98" spans="1:20" ht="7.5" customHeight="1">
      <c r="A98" s="79"/>
      <c r="B98" s="80"/>
      <c r="C98" s="81"/>
      <c r="D98" s="81"/>
      <c r="E98" s="81"/>
      <c r="F98" s="81"/>
      <c r="G98" s="81"/>
      <c r="H98" s="82"/>
      <c r="I98" s="82"/>
      <c r="J98" s="82"/>
      <c r="K98" s="82"/>
      <c r="L98" s="82"/>
      <c r="M98" s="82"/>
      <c r="N98" s="82"/>
      <c r="O98" s="83"/>
      <c r="P98" s="83"/>
      <c r="Q98" s="84"/>
      <c r="R98" s="83"/>
      <c r="S98" s="73"/>
      <c r="T98" s="60"/>
    </row>
    <row r="99" spans="1:20" ht="32.25" customHeight="1">
      <c r="A99" s="85"/>
      <c r="B99" s="54" t="s">
        <v>194</v>
      </c>
      <c r="C99" s="54" t="s">
        <v>195</v>
      </c>
      <c r="D99" s="86"/>
      <c r="E99" s="86"/>
      <c r="F99" s="86"/>
      <c r="G99" s="86"/>
      <c r="H99" s="87"/>
      <c r="I99" s="87"/>
      <c r="J99" s="87"/>
      <c r="K99" s="87"/>
      <c r="L99" s="87"/>
      <c r="M99" s="87"/>
      <c r="N99" s="87"/>
      <c r="O99" s="88"/>
      <c r="P99" s="88"/>
      <c r="Q99" s="89"/>
      <c r="R99" s="90"/>
      <c r="S99" s="73"/>
      <c r="T99" s="60"/>
    </row>
    <row r="100" spans="1:20" ht="31.5">
      <c r="A100" s="65">
        <v>70</v>
      </c>
      <c r="B100" s="66" t="s">
        <v>196</v>
      </c>
      <c r="C100" s="93" t="s">
        <v>197</v>
      </c>
      <c r="D100" s="67">
        <f>'[1]прибирання прибуд. терит.'!$D$42</f>
        <v>1.2234605292653795</v>
      </c>
      <c r="E100" s="67">
        <f>'[1]техобсл. вода'!$D$35</f>
        <v>0.48245491467999657</v>
      </c>
      <c r="F100" s="67">
        <f>'[1]техобслуж. отопление'!$D$34</f>
        <v>0.15015906768775567</v>
      </c>
      <c r="G100" s="67">
        <f>'[1]техобслуж. гор.вод'!$D$30</f>
        <v>0.22808578224857054</v>
      </c>
      <c r="H100" s="67">
        <f>'[1]техобслуг. електромереж'!BV30</f>
        <v>0.06980765182988337</v>
      </c>
      <c r="I100" s="67">
        <f>'[2]вартість послуги'!$T$95</f>
        <v>0.517941439692274</v>
      </c>
      <c r="J100" s="67">
        <f>'[1]освітлення місць заг. користув.'!BV20</f>
        <v>0.31236608318006387</v>
      </c>
      <c r="K100" s="68">
        <f>'[1]вентканали'!$D$49</f>
        <v>0.07605934357539378</v>
      </c>
      <c r="L100" s="67">
        <f>'[1]дератизація, дезінсекція'!$D$40</f>
        <v>0.06983706170866741</v>
      </c>
      <c r="M100" s="67">
        <f>'[1]техобсл. лифтов'!E19</f>
        <v>0.9387552387536511</v>
      </c>
      <c r="N100" s="67">
        <f>'[1]електроенергія ліфтов'!E20</f>
        <v>0.9598657473024977</v>
      </c>
      <c r="O100" s="69">
        <f>SUM(D100:N100)</f>
        <v>5.028792859924134</v>
      </c>
      <c r="P100" s="94">
        <f>O100-M100-N100</f>
        <v>3.130171873867985</v>
      </c>
      <c r="Q100" s="95"/>
      <c r="R100" s="72">
        <f>O100*0.2</f>
        <v>1.0057585719848268</v>
      </c>
      <c r="S100" s="73">
        <f t="shared" si="7"/>
        <v>6.034551431908961</v>
      </c>
      <c r="T100" s="96">
        <f>P100*1.2</f>
        <v>3.7562062486415817</v>
      </c>
    </row>
    <row r="101" spans="1:20" ht="31.5">
      <c r="A101" s="65">
        <v>71</v>
      </c>
      <c r="B101" s="66" t="s">
        <v>198</v>
      </c>
      <c r="C101" s="93" t="s">
        <v>199</v>
      </c>
      <c r="D101" s="67">
        <f>'[1]прибирання прибуд. терит.'!$D$42</f>
        <v>1.2234605292653795</v>
      </c>
      <c r="E101" s="67">
        <f>'[1]техобсл. вода'!$D$35</f>
        <v>0.48245491467999657</v>
      </c>
      <c r="F101" s="67">
        <f>'[1]техобслуж. отопление'!$D$34</f>
        <v>0.15015906768775567</v>
      </c>
      <c r="G101" s="67">
        <f>'[1]техобслуж. гор.вод'!$D$30</f>
        <v>0.22808578224857054</v>
      </c>
      <c r="H101" s="67">
        <f>'[1]техобслуг. електромереж'!BW30</f>
        <v>0.07149404735319291</v>
      </c>
      <c r="I101" s="67">
        <f>'[2]вартість послуги'!$T$96</f>
        <v>0.5169470256961592</v>
      </c>
      <c r="J101" s="67">
        <f>'[1]освітлення місць заг. користув.'!BW20</f>
        <v>0.3961706674650687</v>
      </c>
      <c r="K101" s="68">
        <f>'[1]вентканали'!$D$49</f>
        <v>0.07605934357539378</v>
      </c>
      <c r="L101" s="67">
        <f>'[1]дератизація, дезінсекція'!$D$40</f>
        <v>0.06983706170866741</v>
      </c>
      <c r="M101" s="67">
        <f>'[1]техобсл. лифтов'!F19</f>
        <v>0.9595616937333583</v>
      </c>
      <c r="N101" s="67">
        <f>'[1]електроенергія ліфтов'!F20</f>
        <v>0.8666532314421842</v>
      </c>
      <c r="O101" s="69">
        <f>SUM(D101:N101)</f>
        <v>5.040883364855727</v>
      </c>
      <c r="P101" s="94">
        <f>O101-M101-N101</f>
        <v>3.2146684396801843</v>
      </c>
      <c r="Q101" s="95"/>
      <c r="R101" s="72">
        <f>O101*0.2</f>
        <v>1.0081766729711454</v>
      </c>
      <c r="S101" s="73">
        <f t="shared" si="7"/>
        <v>6.049060037826872</v>
      </c>
      <c r="T101" s="96">
        <f>P101*1.2</f>
        <v>3.857602127616221</v>
      </c>
    </row>
    <row r="102" spans="1:20" ht="31.5">
      <c r="A102" s="65">
        <v>72</v>
      </c>
      <c r="B102" s="66" t="s">
        <v>200</v>
      </c>
      <c r="C102" s="93" t="s">
        <v>201</v>
      </c>
      <c r="D102" s="67">
        <f>'[1]прибирання прибуд. терит.'!$D$42</f>
        <v>1.2234605292653795</v>
      </c>
      <c r="E102" s="67">
        <f>'[1]техобсл. вода'!$D$35</f>
        <v>0.48245491467999657</v>
      </c>
      <c r="F102" s="67">
        <f>'[1]техобслуж. отопление'!$D$34</f>
        <v>0.15015906768775567</v>
      </c>
      <c r="G102" s="67">
        <f>'[1]техобслуж. гор.вод'!$D$30</f>
        <v>0.22808578224857054</v>
      </c>
      <c r="H102" s="67">
        <f>'[1]техобслуг. електромереж'!BX30</f>
        <v>0.06584017923522197</v>
      </c>
      <c r="I102" s="67">
        <f>'[2]вартість послуги'!$T$97</f>
        <v>0.5588154762546355</v>
      </c>
      <c r="J102" s="67">
        <f>'[1]освітлення місць заг. користув.'!BX20</f>
        <v>0.17099978325821696</v>
      </c>
      <c r="K102" s="68">
        <f>'[1]вентканали'!$D$49</f>
        <v>0.07605934357539378</v>
      </c>
      <c r="L102" s="67">
        <f>'[1]дератизація, дезінсекція'!$D$40</f>
        <v>0.06983706170866741</v>
      </c>
      <c r="M102" s="67">
        <f>'[1]техобсл. лифтов'!G19</f>
        <v>0.7977065376610055</v>
      </c>
      <c r="N102" s="67">
        <f>'[1]електроенергія ліфтов'!G20</f>
        <v>0.7825554302219714</v>
      </c>
      <c r="O102" s="69">
        <f>SUM(D102:N102)</f>
        <v>4.605974105796815</v>
      </c>
      <c r="P102" s="94">
        <f>O102-M102-N102</f>
        <v>3.025712137913838</v>
      </c>
      <c r="Q102" s="95"/>
      <c r="R102" s="72">
        <f>O102*0.2</f>
        <v>0.921194821159363</v>
      </c>
      <c r="S102" s="73">
        <f t="shared" si="7"/>
        <v>5.527168926956177</v>
      </c>
      <c r="T102" s="96">
        <f>P102*1.2</f>
        <v>3.6308545654966053</v>
      </c>
    </row>
    <row r="103" spans="1:20" ht="31.5">
      <c r="A103" s="65">
        <v>73</v>
      </c>
      <c r="B103" s="66" t="s">
        <v>202</v>
      </c>
      <c r="C103" s="93" t="s">
        <v>203</v>
      </c>
      <c r="D103" s="67">
        <f>'[1]прибирання прибуд. терит.'!$D$42</f>
        <v>1.2234605292653795</v>
      </c>
      <c r="E103" s="67">
        <f>'[1]техобсл. вода'!$D$35</f>
        <v>0.48245491467999657</v>
      </c>
      <c r="F103" s="67">
        <f>'[1]техобслуж. отопление'!$D$34</f>
        <v>0.15015906768775567</v>
      </c>
      <c r="G103" s="67">
        <f>'[1]техобслуж. гор.вод'!$D$30</f>
        <v>0.22808578224857054</v>
      </c>
      <c r="H103" s="67">
        <f>'[1]техобслуг. електромереж'!BY30</f>
        <v>0.06434854665649616</v>
      </c>
      <c r="I103" s="67">
        <f>'[2]вартість послуги'!$T$98</f>
        <v>0.49227670558231823</v>
      </c>
      <c r="J103" s="67">
        <f>'[1]освітлення місць заг. користув.'!BY20</f>
        <v>0.20426614893659892</v>
      </c>
      <c r="K103" s="68">
        <f>'[1]вентканали'!$D$49</f>
        <v>0.07605934357539378</v>
      </c>
      <c r="L103" s="67">
        <f>'[1]дератизація, дезінсекція'!$D$40</f>
        <v>0.06983706170866741</v>
      </c>
      <c r="M103" s="67">
        <f>'[1]техобсл. лифтов'!H19</f>
        <v>0.8086497667279814</v>
      </c>
      <c r="N103" s="67">
        <f>'[1]електроенергія ліфтов'!H20</f>
        <v>0.7185955993881823</v>
      </c>
      <c r="O103" s="69">
        <f>SUM(D103:N103)</f>
        <v>4.51819346645734</v>
      </c>
      <c r="P103" s="94">
        <f>O103-M103-N103</f>
        <v>2.9909481003411766</v>
      </c>
      <c r="Q103" s="95"/>
      <c r="R103" s="72">
        <f>O103*0.2</f>
        <v>0.9036386932914682</v>
      </c>
      <c r="S103" s="73">
        <f t="shared" si="7"/>
        <v>5.421832159748808</v>
      </c>
      <c r="T103" s="96">
        <f>P103*1.2</f>
        <v>3.5891377204094117</v>
      </c>
    </row>
    <row r="104" spans="1:20" ht="36.75" customHeight="1">
      <c r="A104" s="79"/>
      <c r="B104" s="103" t="s">
        <v>204</v>
      </c>
      <c r="C104" s="103"/>
      <c r="D104" s="81"/>
      <c r="E104" s="81"/>
      <c r="F104" s="81"/>
      <c r="G104" s="81"/>
      <c r="H104" s="82"/>
      <c r="I104" s="82"/>
      <c r="J104" s="82"/>
      <c r="K104" s="82"/>
      <c r="L104" s="82"/>
      <c r="M104" s="82"/>
      <c r="N104" s="82"/>
      <c r="O104" s="104">
        <f>SUM(O100:O103)/4</f>
        <v>4.798460949258504</v>
      </c>
      <c r="P104" s="104">
        <f>SUM(P100:P103)/4</f>
        <v>3.090375137950796</v>
      </c>
      <c r="Q104" s="104"/>
      <c r="R104" s="104"/>
      <c r="S104" s="105">
        <f t="shared" si="7"/>
        <v>5.758153139110205</v>
      </c>
      <c r="T104" s="105">
        <f>P104*1.2</f>
        <v>3.708450165540955</v>
      </c>
    </row>
    <row r="105" spans="1:20" ht="28.5" customHeight="1">
      <c r="A105" s="85"/>
      <c r="B105" s="54" t="s">
        <v>205</v>
      </c>
      <c r="C105" s="54" t="s">
        <v>195</v>
      </c>
      <c r="D105" s="86"/>
      <c r="E105" s="86"/>
      <c r="F105" s="86"/>
      <c r="G105" s="86"/>
      <c r="H105" s="87"/>
      <c r="I105" s="87"/>
      <c r="J105" s="87"/>
      <c r="K105" s="87"/>
      <c r="L105" s="87"/>
      <c r="M105" s="87"/>
      <c r="N105" s="87"/>
      <c r="O105" s="88"/>
      <c r="P105" s="88"/>
      <c r="Q105" s="89"/>
      <c r="R105" s="90"/>
      <c r="S105" s="73"/>
      <c r="T105" s="60"/>
    </row>
    <row r="106" spans="1:20" ht="15.75">
      <c r="A106" s="65">
        <v>74</v>
      </c>
      <c r="B106" s="66" t="s">
        <v>206</v>
      </c>
      <c r="C106" s="66" t="s">
        <v>207</v>
      </c>
      <c r="D106" s="67">
        <f>'[1]прибирання прибуд. терит.'!$D$42</f>
        <v>1.2234605292653795</v>
      </c>
      <c r="E106" s="67">
        <f>'[1]техобсл. вода'!$D$35</f>
        <v>0.48245491467999657</v>
      </c>
      <c r="F106" s="67">
        <f>'[1]техобслуж. отопление'!$D$34</f>
        <v>0.15015906768775567</v>
      </c>
      <c r="G106" s="67">
        <f>'[1]техобслуж. гор.вод'!$D$30</f>
        <v>0.22808578224857054</v>
      </c>
      <c r="H106" s="67">
        <f>'[1]техобслуг. електромереж'!BZ30</f>
        <v>0.11214721187074518</v>
      </c>
      <c r="I106" s="67">
        <f>'[2]вартість послуги'!$T$101</f>
        <v>0.7393367188193564</v>
      </c>
      <c r="J106" s="67">
        <f>'[1]освітлення місць заг. користув.'!BZ20</f>
        <v>0.7728160449488984</v>
      </c>
      <c r="K106" s="68">
        <f>'[1]вентканали'!$D$49</f>
        <v>0.07605934357539378</v>
      </c>
      <c r="L106" s="67">
        <f>'[1]дератизація, дезінсекція'!$D$40</f>
        <v>0.06983706170866741</v>
      </c>
      <c r="M106" s="67"/>
      <c r="N106" s="67"/>
      <c r="O106" s="69">
        <f>SUM(D106:N106)</f>
        <v>3.8543566748047633</v>
      </c>
      <c r="P106" s="70"/>
      <c r="Q106" s="71"/>
      <c r="R106" s="72">
        <f>O106*0.2</f>
        <v>0.7708713349609527</v>
      </c>
      <c r="S106" s="73">
        <f t="shared" si="7"/>
        <v>4.625228009765716</v>
      </c>
      <c r="T106" s="60"/>
    </row>
    <row r="107" spans="1:20" ht="9.75" customHeight="1">
      <c r="A107" s="79"/>
      <c r="B107" s="80"/>
      <c r="C107" s="81"/>
      <c r="D107" s="81"/>
      <c r="E107" s="81"/>
      <c r="F107" s="81"/>
      <c r="G107" s="81"/>
      <c r="H107" s="82"/>
      <c r="I107" s="82"/>
      <c r="J107" s="82"/>
      <c r="K107" s="82"/>
      <c r="L107" s="82"/>
      <c r="M107" s="82"/>
      <c r="N107" s="82"/>
      <c r="O107" s="83"/>
      <c r="P107" s="83"/>
      <c r="Q107" s="84"/>
      <c r="R107" s="83"/>
      <c r="S107" s="73"/>
      <c r="T107" s="60"/>
    </row>
    <row r="108" spans="1:20" ht="15.75">
      <c r="A108" s="85"/>
      <c r="B108" s="54" t="s">
        <v>208</v>
      </c>
      <c r="C108" s="54" t="s">
        <v>45</v>
      </c>
      <c r="D108" s="86"/>
      <c r="E108" s="86"/>
      <c r="F108" s="86"/>
      <c r="G108" s="86"/>
      <c r="H108" s="87"/>
      <c r="I108" s="87"/>
      <c r="J108" s="87"/>
      <c r="K108" s="87"/>
      <c r="L108" s="87"/>
      <c r="M108" s="87"/>
      <c r="N108" s="87"/>
      <c r="O108" s="88"/>
      <c r="P108" s="88"/>
      <c r="Q108" s="89"/>
      <c r="R108" s="90"/>
      <c r="S108" s="73"/>
      <c r="T108" s="60"/>
    </row>
    <row r="109" spans="1:20" ht="15.75">
      <c r="A109" s="65">
        <v>75</v>
      </c>
      <c r="B109" s="66" t="s">
        <v>209</v>
      </c>
      <c r="C109" s="66" t="s">
        <v>210</v>
      </c>
      <c r="D109" s="67">
        <f>'[1]прибирання прибуд. терит.'!$D$42</f>
        <v>1.2234605292653795</v>
      </c>
      <c r="E109" s="67">
        <f>'[1]техобсл. вода'!$D$35</f>
        <v>0.48245491467999657</v>
      </c>
      <c r="F109" s="67">
        <f>'[1]техобслуж. отопление'!$D$34</f>
        <v>0.15015906768775567</v>
      </c>
      <c r="G109" s="67">
        <f>'[1]техобслуж. гор.вод'!$D$30</f>
        <v>0.22808578224857054</v>
      </c>
      <c r="H109" s="67">
        <f>'[1]техобслуг. електромереж'!CA30</f>
        <v>0.27126664458447175</v>
      </c>
      <c r="I109" s="67">
        <f>'[2]вартість послуги'!$T$104</f>
        <v>0.6742836392299307</v>
      </c>
      <c r="J109" s="67">
        <f>'[1]освітлення місць заг. користув.'!CA20</f>
        <v>0</v>
      </c>
      <c r="K109" s="68">
        <f>'[1]вентканали'!$D$49</f>
        <v>0.07605934357539378</v>
      </c>
      <c r="L109" s="67">
        <f>'[1]дератизація, дезінсекція'!$D$40</f>
        <v>0.06983706170866741</v>
      </c>
      <c r="M109" s="67"/>
      <c r="N109" s="67"/>
      <c r="O109" s="69">
        <f>SUM(D109:N109)</f>
        <v>3.175606982980166</v>
      </c>
      <c r="P109" s="70"/>
      <c r="Q109" s="71"/>
      <c r="R109" s="72">
        <f>O109*0.2</f>
        <v>0.6351213965960332</v>
      </c>
      <c r="S109" s="73">
        <f t="shared" si="7"/>
        <v>3.810728379576199</v>
      </c>
      <c r="T109" s="60"/>
    </row>
    <row r="110" spans="1:20" ht="15.75">
      <c r="A110" s="91"/>
      <c r="B110" s="80"/>
      <c r="C110" s="80"/>
      <c r="D110" s="80"/>
      <c r="E110" s="80"/>
      <c r="F110" s="80"/>
      <c r="G110" s="80"/>
      <c r="H110" s="82"/>
      <c r="I110" s="82"/>
      <c r="J110" s="82"/>
      <c r="K110" s="82"/>
      <c r="L110" s="82"/>
      <c r="M110" s="82"/>
      <c r="N110" s="82"/>
      <c r="O110" s="83"/>
      <c r="P110" s="83"/>
      <c r="Q110" s="84"/>
      <c r="R110" s="83"/>
      <c r="S110" s="73"/>
      <c r="T110" s="60"/>
    </row>
    <row r="111" spans="1:20" ht="15.75">
      <c r="A111" s="85"/>
      <c r="B111" s="54" t="s">
        <v>211</v>
      </c>
      <c r="C111" s="54" t="s">
        <v>45</v>
      </c>
      <c r="D111" s="86"/>
      <c r="E111" s="86"/>
      <c r="F111" s="86"/>
      <c r="G111" s="86"/>
      <c r="H111" s="87"/>
      <c r="I111" s="87"/>
      <c r="J111" s="87"/>
      <c r="K111" s="87"/>
      <c r="L111" s="87"/>
      <c r="M111" s="87"/>
      <c r="N111" s="87"/>
      <c r="O111" s="88"/>
      <c r="P111" s="88"/>
      <c r="Q111" s="89"/>
      <c r="R111" s="90"/>
      <c r="S111" s="73"/>
      <c r="T111" s="60"/>
    </row>
    <row r="112" spans="1:20" ht="31.5">
      <c r="A112" s="65">
        <v>76</v>
      </c>
      <c r="B112" s="66" t="s">
        <v>212</v>
      </c>
      <c r="C112" s="66" t="s">
        <v>213</v>
      </c>
      <c r="D112" s="67">
        <f>'[1]прибирання прибуд. терит.'!$D$42</f>
        <v>1.2234605292653795</v>
      </c>
      <c r="E112" s="67">
        <f>'[1]техобсл. вода'!$D$35</f>
        <v>0.48245491467999657</v>
      </c>
      <c r="F112" s="67">
        <f>'[1]техобслуж. отопление'!$D$34</f>
        <v>0.15015906768775567</v>
      </c>
      <c r="G112" s="67">
        <f>'[1]техобслуж. гор.вод'!$D$30</f>
        <v>0.22808578224857054</v>
      </c>
      <c r="H112" s="67">
        <f>'[1]техобслуг. електромереж'!CB30</f>
        <v>0.2706903728041652</v>
      </c>
      <c r="I112" s="67">
        <f>'[2]вартість послуги'!$T$107</f>
        <v>0.6413622482022987</v>
      </c>
      <c r="J112" s="67">
        <f>'[1]освітлення місць заг. користув.'!CB20</f>
        <v>0</v>
      </c>
      <c r="K112" s="68">
        <f>'[1]вентканали'!$D$49</f>
        <v>0.07605934357539378</v>
      </c>
      <c r="L112" s="67">
        <f>'[1]дератизація, дезінсекція'!$D$40</f>
        <v>0.06983706170866741</v>
      </c>
      <c r="M112" s="67"/>
      <c r="N112" s="67"/>
      <c r="O112" s="69">
        <f>SUM(D112:N112)</f>
        <v>3.142109320172227</v>
      </c>
      <c r="P112" s="70"/>
      <c r="Q112" s="71"/>
      <c r="R112" s="72">
        <f>O112*0.2</f>
        <v>0.6284218640344454</v>
      </c>
      <c r="S112" s="73">
        <f t="shared" si="7"/>
        <v>3.770531184206672</v>
      </c>
      <c r="T112" s="60"/>
    </row>
    <row r="113" spans="1:20" ht="9" customHeight="1">
      <c r="A113" s="91"/>
      <c r="B113" s="80"/>
      <c r="C113" s="80"/>
      <c r="D113" s="80"/>
      <c r="E113" s="80"/>
      <c r="F113" s="80"/>
      <c r="G113" s="80"/>
      <c r="H113" s="82"/>
      <c r="I113" s="82"/>
      <c r="J113" s="82"/>
      <c r="K113" s="82"/>
      <c r="L113" s="82"/>
      <c r="M113" s="82"/>
      <c r="N113" s="82"/>
      <c r="O113" s="83"/>
      <c r="P113" s="83"/>
      <c r="Q113" s="84"/>
      <c r="R113" s="83"/>
      <c r="S113" s="73"/>
      <c r="T113" s="60"/>
    </row>
    <row r="114" spans="1:20" ht="15.75">
      <c r="A114" s="85"/>
      <c r="B114" s="54" t="s">
        <v>214</v>
      </c>
      <c r="C114" s="54" t="s">
        <v>45</v>
      </c>
      <c r="D114" s="86"/>
      <c r="E114" s="86"/>
      <c r="F114" s="86"/>
      <c r="G114" s="86"/>
      <c r="H114" s="87"/>
      <c r="I114" s="87"/>
      <c r="J114" s="87"/>
      <c r="K114" s="87"/>
      <c r="L114" s="87"/>
      <c r="M114" s="87"/>
      <c r="N114" s="87"/>
      <c r="O114" s="88"/>
      <c r="P114" s="88"/>
      <c r="Q114" s="89"/>
      <c r="R114" s="90"/>
      <c r="S114" s="73"/>
      <c r="T114" s="60"/>
    </row>
    <row r="115" spans="1:20" ht="15.75">
      <c r="A115" s="65">
        <v>77</v>
      </c>
      <c r="B115" s="66" t="s">
        <v>215</v>
      </c>
      <c r="C115" s="66" t="s">
        <v>216</v>
      </c>
      <c r="D115" s="67">
        <f>'[1]прибирання прибуд. терит.'!$D$42</f>
        <v>1.2234605292653795</v>
      </c>
      <c r="E115" s="67">
        <f>'[1]техобсл. вода'!$D$35</f>
        <v>0.48245491467999657</v>
      </c>
      <c r="F115" s="67">
        <f>'[1]техобслуж. отопление'!$D$34</f>
        <v>0.15015906768775567</v>
      </c>
      <c r="G115" s="67">
        <f>'[1]техобслуж. гор.вод'!$D$30</f>
        <v>0.22808578224857054</v>
      </c>
      <c r="H115" s="107">
        <f>'[1]техобслуг. електромереж'!CC30</f>
        <v>0.27255633848099525</v>
      </c>
      <c r="I115" s="107">
        <f>'[2]вартість послуги'!$T$110</f>
        <v>0.7293329928254151</v>
      </c>
      <c r="J115" s="107">
        <f>'[1]освітлення місць заг. користув.'!CC20</f>
        <v>0</v>
      </c>
      <c r="K115" s="68">
        <f>'[1]вентканали'!$D$49</f>
        <v>0.07605934357539378</v>
      </c>
      <c r="L115" s="67">
        <f>'[1]дератизація, дезінсекція'!$D$40</f>
        <v>0.06983706170866741</v>
      </c>
      <c r="M115" s="107"/>
      <c r="N115" s="107"/>
      <c r="O115" s="69">
        <f>SUM(D115:N115)</f>
        <v>3.231946030472174</v>
      </c>
      <c r="P115" s="70"/>
      <c r="Q115" s="71"/>
      <c r="R115" s="72">
        <f>O115*0.2</f>
        <v>0.6463892060944348</v>
      </c>
      <c r="S115" s="73">
        <f t="shared" si="7"/>
        <v>3.8783352365666084</v>
      </c>
      <c r="T115" s="60"/>
    </row>
    <row r="116" spans="1:20" ht="15.75">
      <c r="A116" s="65">
        <v>78</v>
      </c>
      <c r="B116" s="66" t="s">
        <v>217</v>
      </c>
      <c r="C116" s="66" t="s">
        <v>218</v>
      </c>
      <c r="D116" s="67">
        <f>'[1]прибирання прибуд. терит.'!$D$42</f>
        <v>1.2234605292653795</v>
      </c>
      <c r="E116" s="67">
        <f>'[1]техобсл. вода'!$D$35</f>
        <v>0.48245491467999657</v>
      </c>
      <c r="F116" s="67">
        <f>'[1]техобслуж. отопление'!$D$34</f>
        <v>0.15015906768775567</v>
      </c>
      <c r="G116" s="67">
        <f>'[1]техобслуж. гор.вод'!$D$30</f>
        <v>0.22808578224857054</v>
      </c>
      <c r="H116" s="67">
        <f>'[1]техобслуг. електромереж'!CD30</f>
        <v>0.24508108667844203</v>
      </c>
      <c r="I116" s="67">
        <f>'[2]вартість послуги'!$T$111</f>
        <v>0.7048797857012299</v>
      </c>
      <c r="J116" s="107">
        <f>'[1]освітлення місць заг. користув.'!CD20</f>
        <v>0</v>
      </c>
      <c r="K116" s="68">
        <f>'[1]вентканали'!$D$49</f>
        <v>0.07605934357539378</v>
      </c>
      <c r="L116" s="67">
        <f>'[1]дератизація, дезінсекція'!$D$40</f>
        <v>0.06983706170866741</v>
      </c>
      <c r="M116" s="67"/>
      <c r="N116" s="67"/>
      <c r="O116" s="69">
        <f>SUM(D116:N116)</f>
        <v>3.1800175715454353</v>
      </c>
      <c r="P116" s="70"/>
      <c r="Q116" s="71"/>
      <c r="R116" s="72">
        <f>O116*0.2</f>
        <v>0.6360035143090871</v>
      </c>
      <c r="S116" s="73">
        <f t="shared" si="7"/>
        <v>3.8160210858545223</v>
      </c>
      <c r="T116" s="60"/>
    </row>
    <row r="117" spans="1:20" ht="15.75">
      <c r="A117" s="65">
        <v>79</v>
      </c>
      <c r="B117" s="66" t="s">
        <v>219</v>
      </c>
      <c r="C117" s="66" t="s">
        <v>220</v>
      </c>
      <c r="D117" s="67">
        <f>'[1]прибирання прибуд. терит.'!$D$42</f>
        <v>1.2234605292653795</v>
      </c>
      <c r="E117" s="67">
        <f>'[1]техобсл. вода'!$D$35</f>
        <v>0.48245491467999657</v>
      </c>
      <c r="F117" s="67">
        <f>'[1]техобслуж. отопление'!$D$34</f>
        <v>0.15015906768775567</v>
      </c>
      <c r="G117" s="67">
        <f>'[1]техобслуж. гор.вод'!$D$30</f>
        <v>0.22808578224857054</v>
      </c>
      <c r="H117" s="67">
        <f>'[1]техобслуг. електромереж'!CE30</f>
        <v>0.25801956447803814</v>
      </c>
      <c r="I117" s="67">
        <f>'[2]вартість послуги'!$T$112</f>
        <v>0.7061632689236226</v>
      </c>
      <c r="J117" s="107">
        <f>'[1]освітлення місць заг. користув.'!CE20</f>
        <v>0</v>
      </c>
      <c r="K117" s="68">
        <f>'[1]вентканали'!$D$49</f>
        <v>0.07605934357539378</v>
      </c>
      <c r="L117" s="67">
        <f>'[1]дератизація, дезінсекція'!$D$40</f>
        <v>0.06983706170866741</v>
      </c>
      <c r="M117" s="67"/>
      <c r="N117" s="67"/>
      <c r="O117" s="69">
        <f>SUM(D117:N117)</f>
        <v>3.194239532567424</v>
      </c>
      <c r="P117" s="70"/>
      <c r="Q117" s="71"/>
      <c r="R117" s="72">
        <f>O117*0.2</f>
        <v>0.6388479065134849</v>
      </c>
      <c r="S117" s="73">
        <f t="shared" si="7"/>
        <v>3.8330874390809084</v>
      </c>
      <c r="T117" s="60"/>
    </row>
    <row r="118" spans="1:20" ht="8.25" customHeight="1">
      <c r="A118" s="79"/>
      <c r="B118" s="80"/>
      <c r="C118" s="81"/>
      <c r="D118" s="81"/>
      <c r="E118" s="81"/>
      <c r="F118" s="81"/>
      <c r="G118" s="81"/>
      <c r="H118" s="82"/>
      <c r="I118" s="82"/>
      <c r="J118" s="82"/>
      <c r="K118" s="82"/>
      <c r="L118" s="82"/>
      <c r="M118" s="82"/>
      <c r="N118" s="82"/>
      <c r="O118" s="83"/>
      <c r="P118" s="83"/>
      <c r="Q118" s="84"/>
      <c r="R118" s="83"/>
      <c r="S118" s="73"/>
      <c r="T118" s="60"/>
    </row>
    <row r="119" spans="1:20" ht="33" customHeight="1">
      <c r="A119" s="85"/>
      <c r="B119" s="54" t="s">
        <v>221</v>
      </c>
      <c r="C119" s="54" t="s">
        <v>195</v>
      </c>
      <c r="D119" s="86"/>
      <c r="E119" s="86"/>
      <c r="F119" s="86"/>
      <c r="G119" s="86"/>
      <c r="H119" s="87"/>
      <c r="I119" s="87"/>
      <c r="J119" s="87"/>
      <c r="K119" s="87"/>
      <c r="L119" s="87"/>
      <c r="M119" s="87"/>
      <c r="N119" s="87"/>
      <c r="O119" s="88"/>
      <c r="P119" s="88"/>
      <c r="Q119" s="89"/>
      <c r="R119" s="90"/>
      <c r="S119" s="73"/>
      <c r="T119" s="60"/>
    </row>
    <row r="120" spans="1:20" ht="15.75">
      <c r="A120" s="65">
        <v>80</v>
      </c>
      <c r="B120" s="66" t="s">
        <v>222</v>
      </c>
      <c r="C120" s="66" t="s">
        <v>223</v>
      </c>
      <c r="D120" s="67">
        <f>'[1]прибирання прибуд. терит.'!$D$42</f>
        <v>1.2234605292653795</v>
      </c>
      <c r="E120" s="67">
        <f>'[1]техобсл. вода'!$D$35</f>
        <v>0.48245491467999657</v>
      </c>
      <c r="F120" s="67">
        <f>'[1]техобслуж. отопление'!$D$34</f>
        <v>0.15015906768775567</v>
      </c>
      <c r="G120" s="67">
        <f>'[1]техобслуж. гор.вод'!$D$30</f>
        <v>0.22808578224857054</v>
      </c>
      <c r="H120" s="67">
        <f>'[1]техобслуг. електромереж'!CF30</f>
        <v>0.26616665960273367</v>
      </c>
      <c r="I120" s="67">
        <f>'[2]вартість послуги'!$T$115</f>
        <v>0.731374478407358</v>
      </c>
      <c r="J120" s="67">
        <f>'[1]освітлення місць заг. користув.'!CF20</f>
        <v>0</v>
      </c>
      <c r="K120" s="68">
        <f>'[1]вентканали'!$D$49</f>
        <v>0.07605934357539378</v>
      </c>
      <c r="L120" s="67">
        <f>'[1]дератизація, дезінсекція'!$D$40</f>
        <v>0.06983706170866741</v>
      </c>
      <c r="M120" s="67"/>
      <c r="N120" s="67"/>
      <c r="O120" s="69">
        <f>SUM(D120:N120)</f>
        <v>3.227597837175855</v>
      </c>
      <c r="P120" s="70"/>
      <c r="Q120" s="71"/>
      <c r="R120" s="72">
        <f>O120*0.2</f>
        <v>0.645519567435171</v>
      </c>
      <c r="S120" s="73">
        <f t="shared" si="7"/>
        <v>3.873117404611026</v>
      </c>
      <c r="T120" s="60"/>
    </row>
    <row r="121" spans="1:20" ht="8.25" customHeight="1">
      <c r="A121" s="91"/>
      <c r="B121" s="80"/>
      <c r="C121" s="80"/>
      <c r="D121" s="80"/>
      <c r="E121" s="80"/>
      <c r="F121" s="80"/>
      <c r="G121" s="80"/>
      <c r="H121" s="82"/>
      <c r="I121" s="82"/>
      <c r="J121" s="82"/>
      <c r="K121" s="82"/>
      <c r="L121" s="82"/>
      <c r="M121" s="82"/>
      <c r="N121" s="82"/>
      <c r="O121" s="82"/>
      <c r="P121" s="83"/>
      <c r="Q121" s="84"/>
      <c r="R121" s="83"/>
      <c r="S121" s="73"/>
      <c r="T121" s="60"/>
    </row>
    <row r="122" spans="1:20" ht="33.75" customHeight="1">
      <c r="A122" s="108"/>
      <c r="B122" s="109" t="s">
        <v>224</v>
      </c>
      <c r="C122" s="109"/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2">
        <f>(SUM(O11:O97)+O106+O109+O112+O115+O116+O117+O120)/80</f>
        <v>2.979783518686065</v>
      </c>
      <c r="P122" s="113"/>
      <c r="Q122" s="113"/>
      <c r="R122" s="113"/>
      <c r="S122" s="114">
        <f>O122*1.2</f>
        <v>3.575740222423278</v>
      </c>
      <c r="T122" s="115"/>
    </row>
    <row r="123" spans="1:20" ht="31.5">
      <c r="A123" s="118"/>
      <c r="B123" s="119" t="s">
        <v>225</v>
      </c>
      <c r="C123" s="54" t="s">
        <v>226</v>
      </c>
      <c r="D123" s="86"/>
      <c r="E123" s="86"/>
      <c r="F123" s="86"/>
      <c r="G123" s="86"/>
      <c r="H123" s="87"/>
      <c r="I123" s="87"/>
      <c r="J123" s="87"/>
      <c r="K123" s="87"/>
      <c r="L123" s="87"/>
      <c r="M123" s="87"/>
      <c r="N123" s="87"/>
      <c r="O123" s="87"/>
      <c r="P123" s="88"/>
      <c r="Q123" s="89"/>
      <c r="R123" s="90"/>
      <c r="S123" s="73"/>
      <c r="T123" s="60"/>
    </row>
    <row r="124" spans="1:20" ht="15.75">
      <c r="A124" s="65">
        <v>81</v>
      </c>
      <c r="B124" s="66" t="s">
        <v>227</v>
      </c>
      <c r="C124" s="66" t="s">
        <v>228</v>
      </c>
      <c r="D124" s="67">
        <f>'[1]прибирання прибуд. терит.'!$D$42</f>
        <v>1.2234605292653795</v>
      </c>
      <c r="E124" s="67">
        <f>'[1]техобсл. вода'!$D$35</f>
        <v>0.48245491467999657</v>
      </c>
      <c r="F124" s="67">
        <f>'[1]техобслуж. отопление'!$D$34</f>
        <v>0.15015906768775567</v>
      </c>
      <c r="G124" s="67">
        <v>0</v>
      </c>
      <c r="H124" s="67">
        <f>'[1]техобслуг. електромереж'!CG30</f>
        <v>0.09499342660502738</v>
      </c>
      <c r="I124" s="67">
        <f>'[2]вартість послуги'!$T$119</f>
        <v>0.7984992271491571</v>
      </c>
      <c r="J124" s="67">
        <f>'[1]освітлення місць заг. користув.'!CG20</f>
        <v>0</v>
      </c>
      <c r="K124" s="68">
        <f>'[1]вентканали'!$D$49</f>
        <v>0.07605934357539378</v>
      </c>
      <c r="L124" s="67">
        <f>'[1]дератизація, дезінсекція'!$D$40</f>
        <v>0.06983706170866741</v>
      </c>
      <c r="M124" s="67"/>
      <c r="N124" s="67"/>
      <c r="O124" s="69">
        <f>SUM(D124:N124)</f>
        <v>2.895463570671377</v>
      </c>
      <c r="P124" s="70"/>
      <c r="Q124" s="71"/>
      <c r="R124" s="72">
        <f>O124*0.2</f>
        <v>0.5790927141342754</v>
      </c>
      <c r="S124" s="73">
        <f t="shared" si="7"/>
        <v>3.4745562848056526</v>
      </c>
      <c r="T124" s="60"/>
    </row>
    <row r="125" spans="1:20" ht="15.75">
      <c r="A125" s="65">
        <v>82</v>
      </c>
      <c r="B125" s="66" t="s">
        <v>229</v>
      </c>
      <c r="C125" s="66" t="s">
        <v>230</v>
      </c>
      <c r="D125" s="67">
        <f>'[1]прибирання прибуд. терит.'!$D$42</f>
        <v>1.2234605292653795</v>
      </c>
      <c r="E125" s="67">
        <f>'[1]техобсл. вода'!$D$35</f>
        <v>0.48245491467999657</v>
      </c>
      <c r="F125" s="67">
        <f>'[1]техобслуж. отопление'!$D$34</f>
        <v>0.15015906768775567</v>
      </c>
      <c r="G125" s="67">
        <v>0</v>
      </c>
      <c r="H125" s="67">
        <f>'[1]техобслуг. електромереж'!CH30</f>
        <v>0.08843927462276316</v>
      </c>
      <c r="I125" s="67">
        <f>'[2]вартість послуги'!$T$120</f>
        <v>0.6892927055837424</v>
      </c>
      <c r="J125" s="67">
        <f>'[1]освітлення місць заг. користув.'!CH20</f>
        <v>0.07816933494093822</v>
      </c>
      <c r="K125" s="68">
        <f>'[1]вентканали'!$D$49</f>
        <v>0.07605934357539378</v>
      </c>
      <c r="L125" s="67">
        <f>'[1]дератизація, дезінсекція'!$D$40</f>
        <v>0.06983706170866741</v>
      </c>
      <c r="M125" s="67"/>
      <c r="N125" s="67"/>
      <c r="O125" s="69">
        <f>SUM(D125:N125)</f>
        <v>2.8578722320646364</v>
      </c>
      <c r="P125" s="70"/>
      <c r="Q125" s="71"/>
      <c r="R125" s="72">
        <f>O125*0.2</f>
        <v>0.5715744464129273</v>
      </c>
      <c r="S125" s="73">
        <f t="shared" si="7"/>
        <v>3.4294466784775635</v>
      </c>
      <c r="T125" s="60"/>
    </row>
    <row r="126" spans="1:20" ht="8.25" customHeight="1">
      <c r="A126" s="79"/>
      <c r="B126" s="80"/>
      <c r="C126" s="81"/>
      <c r="D126" s="81"/>
      <c r="E126" s="81"/>
      <c r="F126" s="81"/>
      <c r="G126" s="81"/>
      <c r="H126" s="82"/>
      <c r="I126" s="82"/>
      <c r="J126" s="82"/>
      <c r="K126" s="82"/>
      <c r="L126" s="82"/>
      <c r="M126" s="82"/>
      <c r="N126" s="82"/>
      <c r="O126" s="82"/>
      <c r="P126" s="83"/>
      <c r="Q126" s="84"/>
      <c r="R126" s="83"/>
      <c r="S126" s="73"/>
      <c r="T126" s="60"/>
    </row>
    <row r="127" spans="1:20" ht="30.75" customHeight="1">
      <c r="A127" s="85"/>
      <c r="B127" s="54" t="s">
        <v>231</v>
      </c>
      <c r="C127" s="54" t="s">
        <v>226</v>
      </c>
      <c r="D127" s="86"/>
      <c r="E127" s="86"/>
      <c r="F127" s="86"/>
      <c r="G127" s="86"/>
      <c r="H127" s="87"/>
      <c r="I127" s="87"/>
      <c r="J127" s="87"/>
      <c r="K127" s="87"/>
      <c r="L127" s="87"/>
      <c r="M127" s="87"/>
      <c r="N127" s="87"/>
      <c r="O127" s="87"/>
      <c r="P127" s="88"/>
      <c r="Q127" s="89"/>
      <c r="R127" s="90"/>
      <c r="S127" s="73"/>
      <c r="T127" s="60"/>
    </row>
    <row r="128" spans="1:20" ht="47.25">
      <c r="A128" s="65">
        <v>83</v>
      </c>
      <c r="B128" s="66" t="s">
        <v>232</v>
      </c>
      <c r="C128" s="66" t="s">
        <v>233</v>
      </c>
      <c r="D128" s="67">
        <f>'[1]прибирання прибуд. терит.'!$D$42</f>
        <v>1.2234605292653795</v>
      </c>
      <c r="E128" s="67">
        <f>'[1]техобсл. вода'!$D$35</f>
        <v>0.48245491467999657</v>
      </c>
      <c r="F128" s="67">
        <f>'[1]техобслуж. отопление'!$D$34</f>
        <v>0.15015906768775567</v>
      </c>
      <c r="G128" s="67">
        <v>0</v>
      </c>
      <c r="H128" s="67">
        <f>'[1]техобслуг. електромереж'!CI30</f>
        <v>0.07499906863349173</v>
      </c>
      <c r="I128" s="67">
        <f>'[2]вартість послуги'!$T$123</f>
        <v>0.3247616822527192</v>
      </c>
      <c r="J128" s="67">
        <f>'[1]освітлення місць заг. користув.'!CI20</f>
        <v>0</v>
      </c>
      <c r="K128" s="68">
        <f>'[1]вентканали'!$D$49</f>
        <v>0.07605934357539378</v>
      </c>
      <c r="L128" s="67">
        <f>'[1]дератизація, дезінсекція'!$D$40</f>
        <v>0.06983706170866741</v>
      </c>
      <c r="M128" s="67"/>
      <c r="N128" s="67"/>
      <c r="O128" s="69">
        <f>SUM(D128:N128)</f>
        <v>2.401731667803404</v>
      </c>
      <c r="P128" s="70"/>
      <c r="Q128" s="71"/>
      <c r="R128" s="72">
        <f>O128*0.2</f>
        <v>0.4803463335606808</v>
      </c>
      <c r="S128" s="73">
        <f t="shared" si="7"/>
        <v>2.8820780013640848</v>
      </c>
      <c r="T128" s="60"/>
    </row>
    <row r="129" spans="1:20" ht="8.25" customHeight="1">
      <c r="A129" s="79"/>
      <c r="B129" s="80"/>
      <c r="C129" s="81"/>
      <c r="D129" s="81"/>
      <c r="E129" s="81"/>
      <c r="F129" s="81"/>
      <c r="G129" s="81"/>
      <c r="H129" s="82"/>
      <c r="I129" s="82"/>
      <c r="J129" s="82"/>
      <c r="K129" s="82"/>
      <c r="L129" s="82"/>
      <c r="M129" s="82"/>
      <c r="N129" s="82"/>
      <c r="O129" s="82"/>
      <c r="P129" s="83"/>
      <c r="Q129" s="84"/>
      <c r="R129" s="83"/>
      <c r="S129" s="73"/>
      <c r="T129" s="60"/>
    </row>
    <row r="130" spans="1:20" ht="27" customHeight="1">
      <c r="A130" s="85"/>
      <c r="B130" s="54" t="s">
        <v>234</v>
      </c>
      <c r="C130" s="54" t="s">
        <v>226</v>
      </c>
      <c r="D130" s="86"/>
      <c r="E130" s="86"/>
      <c r="F130" s="86"/>
      <c r="G130" s="86"/>
      <c r="H130" s="87"/>
      <c r="I130" s="87"/>
      <c r="J130" s="87"/>
      <c r="K130" s="87"/>
      <c r="L130" s="87"/>
      <c r="M130" s="87"/>
      <c r="N130" s="87"/>
      <c r="O130" s="87"/>
      <c r="P130" s="88"/>
      <c r="Q130" s="89"/>
      <c r="R130" s="90"/>
      <c r="S130" s="73"/>
      <c r="T130" s="60"/>
    </row>
    <row r="131" spans="1:20" ht="15.75">
      <c r="A131" s="65">
        <v>84</v>
      </c>
      <c r="B131" s="66" t="s">
        <v>235</v>
      </c>
      <c r="C131" s="66" t="s">
        <v>236</v>
      </c>
      <c r="D131" s="67">
        <f>'[1]прибирання прибуд. терит.'!$D$42</f>
        <v>1.2234605292653795</v>
      </c>
      <c r="E131" s="67">
        <f>'[1]техобсл. вода'!$D$35</f>
        <v>0.48245491467999657</v>
      </c>
      <c r="F131" s="67">
        <f>'[1]техобслуж. отопление'!$D$34</f>
        <v>0.15015906768775567</v>
      </c>
      <c r="G131" s="67">
        <v>0</v>
      </c>
      <c r="H131" s="67">
        <f>'[1]техобслуг. електромереж'!CJ30</f>
        <v>0.0753649561834718</v>
      </c>
      <c r="I131" s="67">
        <f>'[2]вартість послуги'!$T$126</f>
        <v>0.6567178159351058</v>
      </c>
      <c r="J131" s="67">
        <f>'[1]освітлення місць заг. користув.'!CJ20</f>
        <v>0</v>
      </c>
      <c r="K131" s="68">
        <f>'[1]вентканали'!$D$49</f>
        <v>0.07605934357539378</v>
      </c>
      <c r="L131" s="67">
        <f>'[1]дератизація, дезінсекція'!$D$40</f>
        <v>0.06983706170866741</v>
      </c>
      <c r="M131" s="67"/>
      <c r="N131" s="67"/>
      <c r="O131" s="69">
        <f>SUM(D131:N131)</f>
        <v>2.7340536890357705</v>
      </c>
      <c r="P131" s="70"/>
      <c r="Q131" s="71"/>
      <c r="R131" s="72">
        <f>O131*0.2</f>
        <v>0.5468107378071542</v>
      </c>
      <c r="S131" s="73">
        <f t="shared" si="7"/>
        <v>3.2808644268429243</v>
      </c>
      <c r="T131" s="60"/>
    </row>
    <row r="132" spans="1:20" ht="9" customHeight="1">
      <c r="A132" s="79"/>
      <c r="B132" s="80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123"/>
      <c r="T132" s="61"/>
    </row>
    <row r="133" ht="42" customHeight="1"/>
    <row r="134" spans="1:19" s="126" customFormat="1" ht="15.75">
      <c r="A134" s="124" t="s">
        <v>237</v>
      </c>
      <c r="B134" s="124"/>
      <c r="C134" s="124"/>
      <c r="D134" s="125"/>
      <c r="K134" s="127" t="s">
        <v>238</v>
      </c>
      <c r="S134" s="5"/>
    </row>
    <row r="135" spans="2:4" ht="36" customHeight="1">
      <c r="B135" s="128"/>
      <c r="C135" s="129"/>
      <c r="D135" s="10"/>
    </row>
    <row r="136" spans="1:11" ht="15" customHeight="1">
      <c r="A136" s="130" t="s">
        <v>239</v>
      </c>
      <c r="B136" s="130"/>
      <c r="C136" s="130"/>
      <c r="D136" s="131"/>
      <c r="K136" s="127" t="s">
        <v>240</v>
      </c>
    </row>
    <row r="137" spans="2:3" ht="15.75">
      <c r="B137" s="128"/>
      <c r="C137" s="129"/>
    </row>
    <row r="138" spans="2:3" ht="15.75">
      <c r="B138" s="128"/>
      <c r="C138" s="129"/>
    </row>
    <row r="139" spans="2:3" ht="15.75">
      <c r="B139" s="128"/>
      <c r="C139" s="129"/>
    </row>
    <row r="140" spans="2:3" ht="15.75">
      <c r="B140" s="128"/>
      <c r="C140" s="129"/>
    </row>
    <row r="141" spans="2:3" ht="15.75">
      <c r="B141" s="128"/>
      <c r="C141" s="129"/>
    </row>
    <row r="142" spans="2:3" ht="15.75">
      <c r="B142" s="128"/>
      <c r="C142" s="129"/>
    </row>
    <row r="143" spans="2:3" ht="15.75">
      <c r="B143" s="128"/>
      <c r="C143" s="129"/>
    </row>
    <row r="144" spans="2:3" ht="15.75">
      <c r="B144" s="128"/>
      <c r="C144" s="129"/>
    </row>
    <row r="145" spans="2:3" ht="15.75">
      <c r="B145" s="128"/>
      <c r="C145" s="129"/>
    </row>
    <row r="146" spans="2:3" ht="15.75">
      <c r="B146" s="128"/>
      <c r="C146" s="129"/>
    </row>
    <row r="147" spans="2:3" ht="15.75">
      <c r="B147" s="128"/>
      <c r="C147" s="129"/>
    </row>
  </sheetData>
  <mergeCells count="16">
    <mergeCell ref="A134:C134"/>
    <mergeCell ref="A136:C136"/>
    <mergeCell ref="B9:C9"/>
    <mergeCell ref="B104:C104"/>
    <mergeCell ref="B122:C122"/>
    <mergeCell ref="O6:O7"/>
    <mergeCell ref="P6:P7"/>
    <mergeCell ref="Q6:T6"/>
    <mergeCell ref="A6:A7"/>
    <mergeCell ref="B6:B7"/>
    <mergeCell ref="C6:C7"/>
    <mergeCell ref="D6:N6"/>
    <mergeCell ref="N1:P1"/>
    <mergeCell ref="L2:P2"/>
    <mergeCell ref="A3:P3"/>
    <mergeCell ref="A4:P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7"/>
  <sheetViews>
    <sheetView workbookViewId="0" topLeftCell="A1">
      <selection activeCell="V4" sqref="V4"/>
    </sheetView>
  </sheetViews>
  <sheetFormatPr defaultColWidth="9.00390625" defaultRowHeight="12.75"/>
  <cols>
    <col min="1" max="1" width="5.625" style="1" customWidth="1"/>
    <col min="2" max="2" width="11.375" style="1" customWidth="1"/>
    <col min="3" max="3" width="21.00390625" style="2" customWidth="1"/>
    <col min="4" max="4" width="11.625" style="1" customWidth="1"/>
    <col min="5" max="5" width="10.375" style="1" customWidth="1"/>
    <col min="6" max="6" width="8.125" style="1" customWidth="1"/>
    <col min="7" max="7" width="9.125" style="1" customWidth="1"/>
    <col min="8" max="8" width="8.25390625" style="1" customWidth="1"/>
    <col min="9" max="9" width="13.875" style="1" customWidth="1"/>
    <col min="10" max="10" width="7.25390625" style="1" customWidth="1"/>
    <col min="11" max="11" width="7.75390625" style="1" customWidth="1"/>
    <col min="12" max="12" width="6.625" style="1" customWidth="1"/>
    <col min="13" max="13" width="7.125" style="1" customWidth="1"/>
    <col min="14" max="14" width="5.875" style="1" customWidth="1"/>
    <col min="15" max="15" width="7.375" style="1" customWidth="1"/>
    <col min="16" max="16" width="6.75390625" style="1" hidden="1" customWidth="1"/>
    <col min="17" max="17" width="6.75390625" style="159" customWidth="1"/>
    <col min="18" max="18" width="6.75390625" style="128" customWidth="1"/>
    <col min="19" max="19" width="5.75390625" style="1" bestFit="1" customWidth="1"/>
    <col min="20" max="20" width="5.875" style="5" customWidth="1"/>
    <col min="21" max="21" width="7.375" style="1" hidden="1" customWidth="1"/>
    <col min="22" max="16384" width="9.125" style="1" customWidth="1"/>
  </cols>
  <sheetData>
    <row r="1" spans="14:19" ht="15.75">
      <c r="N1" s="132" t="s">
        <v>244</v>
      </c>
      <c r="O1" s="132"/>
      <c r="P1" s="132"/>
      <c r="Q1" s="133"/>
      <c r="R1" s="132"/>
      <c r="S1" s="4"/>
    </row>
    <row r="2" spans="12:19" ht="15.75">
      <c r="L2" s="3"/>
      <c r="M2" s="3"/>
      <c r="N2" s="3"/>
      <c r="O2" s="3"/>
      <c r="P2" s="3"/>
      <c r="Q2" s="134"/>
      <c r="R2" s="4"/>
      <c r="S2" s="4"/>
    </row>
    <row r="3" spans="1:19" ht="2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35"/>
      <c r="R3" s="7"/>
      <c r="S3" s="7"/>
    </row>
    <row r="4" spans="1:19" ht="36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36"/>
      <c r="R4" s="9"/>
      <c r="S4" s="9"/>
    </row>
    <row r="5" spans="1:20" ht="17.25" customHeight="1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7"/>
      <c r="R5" s="138"/>
      <c r="S5" s="10"/>
      <c r="T5" s="12"/>
    </row>
    <row r="6" spans="1:21" ht="26.25" customHeight="1">
      <c r="A6" s="13" t="s">
        <v>3</v>
      </c>
      <c r="B6" s="14" t="s">
        <v>4</v>
      </c>
      <c r="C6" s="14" t="s">
        <v>5</v>
      </c>
      <c r="D6" s="15" t="s">
        <v>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39" t="s">
        <v>7</v>
      </c>
      <c r="P6" s="139" t="s">
        <v>241</v>
      </c>
      <c r="Q6" s="21" t="s">
        <v>10</v>
      </c>
      <c r="R6" s="21"/>
      <c r="S6" s="21"/>
      <c r="T6" s="21"/>
      <c r="U6" s="140" t="s">
        <v>242</v>
      </c>
    </row>
    <row r="7" spans="1:29" ht="276.75" customHeight="1">
      <c r="A7" s="13"/>
      <c r="B7" s="14"/>
      <c r="C7" s="14"/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3" t="s">
        <v>18</v>
      </c>
      <c r="K7" s="24" t="s">
        <v>19</v>
      </c>
      <c r="L7" s="24" t="s">
        <v>20</v>
      </c>
      <c r="M7" s="23" t="s">
        <v>21</v>
      </c>
      <c r="N7" s="23" t="s">
        <v>22</v>
      </c>
      <c r="O7" s="141"/>
      <c r="P7" s="141"/>
      <c r="Q7" s="29" t="s">
        <v>27</v>
      </c>
      <c r="R7" s="30" t="s">
        <v>28</v>
      </c>
      <c r="S7" s="142" t="s">
        <v>24</v>
      </c>
      <c r="T7" s="143" t="s">
        <v>29</v>
      </c>
      <c r="U7" s="140"/>
      <c r="V7" s="144"/>
      <c r="W7" s="145"/>
      <c r="X7" s="145"/>
      <c r="Y7" s="145"/>
      <c r="Z7" s="145"/>
      <c r="AA7" s="145"/>
      <c r="AB7" s="145"/>
      <c r="AC7" s="145"/>
    </row>
    <row r="8" spans="1:21" s="150" customFormat="1" ht="15">
      <c r="A8" s="146">
        <v>1</v>
      </c>
      <c r="B8" s="146">
        <v>2</v>
      </c>
      <c r="C8" s="146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>
        <v>16</v>
      </c>
      <c r="Q8" s="148">
        <v>16</v>
      </c>
      <c r="R8" s="147">
        <v>17</v>
      </c>
      <c r="S8" s="147">
        <v>18</v>
      </c>
      <c r="T8" s="149">
        <v>19</v>
      </c>
      <c r="U8" s="147"/>
    </row>
    <row r="9" spans="1:21" s="51" customFormat="1" ht="15.75" customHeight="1">
      <c r="A9" s="40"/>
      <c r="B9" s="41" t="s">
        <v>43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151"/>
      <c r="R9" s="42"/>
      <c r="S9" s="42"/>
      <c r="T9" s="45"/>
      <c r="U9" s="46"/>
    </row>
    <row r="10" spans="1:21" ht="15.75">
      <c r="A10" s="152"/>
      <c r="B10" s="53" t="s">
        <v>44</v>
      </c>
      <c r="C10" s="54" t="s">
        <v>45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53"/>
      <c r="R10" s="154"/>
      <c r="S10" s="55"/>
      <c r="T10" s="59"/>
      <c r="U10" s="60"/>
    </row>
    <row r="11" spans="1:21" ht="15.75">
      <c r="A11" s="65">
        <v>1</v>
      </c>
      <c r="B11" s="66" t="s">
        <v>46</v>
      </c>
      <c r="C11" s="66" t="s">
        <v>47</v>
      </c>
      <c r="D11" s="67">
        <f>'[1]прибирання прибуд. терит.'!$D$42</f>
        <v>1.2234605292653795</v>
      </c>
      <c r="E11" s="67">
        <f>'[1]техобсл. вода'!$D$35</f>
        <v>0.48245491467999657</v>
      </c>
      <c r="F11" s="67">
        <f>'[1]техобслуж. отопление'!$D$34</f>
        <v>0.15015906768775567</v>
      </c>
      <c r="G11" s="67">
        <f>'[1]техобслуж. гор.вод'!$D$30</f>
        <v>0.22808578224857054</v>
      </c>
      <c r="H11" s="67">
        <f>'[1]техобслуг. електромереж'!E30</f>
        <v>0.1845593264546151</v>
      </c>
      <c r="I11" s="67">
        <f>'[2]вартість послуги'!$T$6</f>
        <v>0.8006363885360506</v>
      </c>
      <c r="J11" s="67">
        <f>'[1]освітлення місць заг. користув.'!E20</f>
        <v>0.1810120681639888</v>
      </c>
      <c r="K11" s="68">
        <f>'[1]вентканали'!$D$49</f>
        <v>0.07605934357539378</v>
      </c>
      <c r="L11" s="67">
        <f>'[1]дератизація, дезінсекція'!$D$40</f>
        <v>0.06983706170866741</v>
      </c>
      <c r="M11" s="67"/>
      <c r="N11" s="67"/>
      <c r="O11" s="69">
        <f>SUM(D11:N11)</f>
        <v>3.3962644823204173</v>
      </c>
      <c r="P11" s="70"/>
      <c r="Q11" s="155">
        <f>O11*0.1</f>
        <v>0.33962644823204174</v>
      </c>
      <c r="R11" s="69">
        <f>O11+Q11</f>
        <v>3.735890930552459</v>
      </c>
      <c r="S11" s="156">
        <f>R11*0.2</f>
        <v>0.7471781861104918</v>
      </c>
      <c r="T11" s="73">
        <f>R11+S11</f>
        <v>4.483069116662951</v>
      </c>
      <c r="U11" s="60"/>
    </row>
    <row r="12" spans="1:21" ht="15.75">
      <c r="A12" s="65">
        <f>A11+1</f>
        <v>2</v>
      </c>
      <c r="B12" s="66" t="s">
        <v>48</v>
      </c>
      <c r="C12" s="66" t="s">
        <v>49</v>
      </c>
      <c r="D12" s="67">
        <f>'[1]прибирання прибуд. терит.'!$D$42</f>
        <v>1.2234605292653795</v>
      </c>
      <c r="E12" s="67">
        <f>'[1]техобсл. вода'!$D$35</f>
        <v>0.48245491467999657</v>
      </c>
      <c r="F12" s="67">
        <f>'[1]техобслуж. отопление'!$D$34</f>
        <v>0.15015906768775567</v>
      </c>
      <c r="G12" s="67">
        <f>'[1]техобслуж. гор.вод'!$D$30</f>
        <v>0.22808578224857054</v>
      </c>
      <c r="H12" s="67">
        <f>'[1]техобслуг. електромереж'!F30</f>
        <v>0.16528134382685292</v>
      </c>
      <c r="I12" s="67">
        <f>'[2]вартість послуги'!$T$7</f>
        <v>0.7592861803728024</v>
      </c>
      <c r="J12" s="67">
        <f>'[1]освітлення місць заг. користув.'!F20</f>
        <v>0</v>
      </c>
      <c r="K12" s="68">
        <f>'[1]вентканали'!$D$49</f>
        <v>0.07605934357539378</v>
      </c>
      <c r="L12" s="67">
        <f>'[1]дератизація, дезінсекція'!$D$40</f>
        <v>0.06983706170866741</v>
      </c>
      <c r="M12" s="67"/>
      <c r="N12" s="67"/>
      <c r="O12" s="69">
        <f>SUM(D12:N12)</f>
        <v>3.1546242233654187</v>
      </c>
      <c r="P12" s="70"/>
      <c r="Q12" s="155">
        <f aca="true" t="shared" si="0" ref="Q12:Q73">O12*0.1</f>
        <v>0.31546242233654187</v>
      </c>
      <c r="R12" s="69">
        <f aca="true" t="shared" si="1" ref="R12:R73">O12+Q12</f>
        <v>3.4700866457019606</v>
      </c>
      <c r="S12" s="156">
        <f aca="true" t="shared" si="2" ref="S12:S73">R12*0.2</f>
        <v>0.6940173291403922</v>
      </c>
      <c r="T12" s="73">
        <f aca="true" t="shared" si="3" ref="T12:T73">R12+S12</f>
        <v>4.1641039748423525</v>
      </c>
      <c r="U12" s="60"/>
    </row>
    <row r="13" spans="1:21" ht="15.75">
      <c r="A13" s="65">
        <f>A12+1</f>
        <v>3</v>
      </c>
      <c r="B13" s="66" t="s">
        <v>50</v>
      </c>
      <c r="C13" s="66" t="s">
        <v>51</v>
      </c>
      <c r="D13" s="67">
        <f>'[1]прибирання прибуд. терит.'!$D$42</f>
        <v>1.2234605292653795</v>
      </c>
      <c r="E13" s="67">
        <f>'[1]техобсл. вода'!$D$35</f>
        <v>0.48245491467999657</v>
      </c>
      <c r="F13" s="67">
        <f>'[1]техобслуж. отопление'!$D$34</f>
        <v>0.15015906768775567</v>
      </c>
      <c r="G13" s="67">
        <f>'[1]техобслуж. гор.вод'!$D$30</f>
        <v>0.22808578224857054</v>
      </c>
      <c r="H13" s="67">
        <f>'[1]техобслуг. електромереж'!G30</f>
        <v>0.18833972954190425</v>
      </c>
      <c r="I13" s="67">
        <f>'[2]вартість послуги'!$T$8</f>
        <v>0.8652289204422601</v>
      </c>
      <c r="J13" s="67">
        <f>'[1]освітлення місць заг. користув.'!G20</f>
        <v>0</v>
      </c>
      <c r="K13" s="68">
        <f>'[1]вентканали'!$D$49</f>
        <v>0.07605934357539378</v>
      </c>
      <c r="L13" s="67">
        <f>'[1]дератизація, дезінсекція'!$D$40</f>
        <v>0.06983706170866741</v>
      </c>
      <c r="M13" s="67"/>
      <c r="N13" s="67"/>
      <c r="O13" s="69">
        <f>SUM(D13:N13)</f>
        <v>3.2836253491499274</v>
      </c>
      <c r="P13" s="70"/>
      <c r="Q13" s="155">
        <f t="shared" si="0"/>
        <v>0.3283625349149928</v>
      </c>
      <c r="R13" s="69">
        <f t="shared" si="1"/>
        <v>3.61198788406492</v>
      </c>
      <c r="S13" s="156">
        <f t="shared" si="2"/>
        <v>0.722397576812984</v>
      </c>
      <c r="T13" s="73">
        <f t="shared" si="3"/>
        <v>4.334385460877904</v>
      </c>
      <c r="U13" s="60"/>
    </row>
    <row r="14" spans="1:21" ht="15.75">
      <c r="A14" s="65">
        <f>A13+1</f>
        <v>4</v>
      </c>
      <c r="B14" s="66" t="s">
        <v>52</v>
      </c>
      <c r="C14" s="66" t="s">
        <v>53</v>
      </c>
      <c r="D14" s="67">
        <f>'[1]прибирання прибуд. терит.'!$D$42</f>
        <v>1.2234605292653795</v>
      </c>
      <c r="E14" s="67">
        <f>'[1]техобсл. вода'!$D$35</f>
        <v>0.48245491467999657</v>
      </c>
      <c r="F14" s="67">
        <f>'[1]техобслуж. отопление'!$D$34</f>
        <v>0.15015906768775567</v>
      </c>
      <c r="G14" s="67">
        <f>'[1]техобслуж. гор.вод'!$D$30</f>
        <v>0.22808578224857054</v>
      </c>
      <c r="H14" s="67">
        <f>'[1]техобслуг. електромереж'!H30</f>
        <v>0.1807309702918159</v>
      </c>
      <c r="I14" s="67">
        <f>'[2]вартість послуги'!$T$9</f>
        <v>0.7987288101949156</v>
      </c>
      <c r="J14" s="67">
        <f>'[1]освітлення місць заг. користув.'!H20</f>
        <v>0.17725729358819922</v>
      </c>
      <c r="K14" s="68">
        <f>'[1]вентканали'!$D$49</f>
        <v>0.07605934357539378</v>
      </c>
      <c r="L14" s="67">
        <f>'[1]дератизація, дезінсекція'!$D$40</f>
        <v>0.06983706170866741</v>
      </c>
      <c r="M14" s="67"/>
      <c r="N14" s="67"/>
      <c r="O14" s="69">
        <f>SUM(D14:N14)</f>
        <v>3.386773773240694</v>
      </c>
      <c r="P14" s="70"/>
      <c r="Q14" s="155">
        <f t="shared" si="0"/>
        <v>0.33867737732406944</v>
      </c>
      <c r="R14" s="69">
        <f t="shared" si="1"/>
        <v>3.7254511505647634</v>
      </c>
      <c r="S14" s="156">
        <f t="shared" si="2"/>
        <v>0.7450902301129527</v>
      </c>
      <c r="T14" s="73">
        <f t="shared" si="3"/>
        <v>4.470541380677716</v>
      </c>
      <c r="U14" s="60"/>
    </row>
    <row r="15" spans="1:21" ht="7.5" customHeight="1">
      <c r="A15" s="65"/>
      <c r="B15" s="80"/>
      <c r="C15" s="81"/>
      <c r="D15" s="81"/>
      <c r="E15" s="81"/>
      <c r="F15" s="81"/>
      <c r="G15" s="81"/>
      <c r="H15" s="82"/>
      <c r="I15" s="82"/>
      <c r="J15" s="82"/>
      <c r="K15" s="82"/>
      <c r="L15" s="82"/>
      <c r="M15" s="82"/>
      <c r="N15" s="82"/>
      <c r="O15" s="83"/>
      <c r="P15" s="83"/>
      <c r="Q15" s="155"/>
      <c r="R15" s="69"/>
      <c r="S15" s="156"/>
      <c r="T15" s="73"/>
      <c r="U15" s="60"/>
    </row>
    <row r="16" spans="1:21" ht="15.75">
      <c r="A16" s="65"/>
      <c r="B16" s="54" t="s">
        <v>54</v>
      </c>
      <c r="C16" s="54" t="s">
        <v>55</v>
      </c>
      <c r="D16" s="86"/>
      <c r="E16" s="86"/>
      <c r="F16" s="86"/>
      <c r="G16" s="86"/>
      <c r="H16" s="87"/>
      <c r="I16" s="87"/>
      <c r="J16" s="87"/>
      <c r="K16" s="87"/>
      <c r="L16" s="87"/>
      <c r="M16" s="87"/>
      <c r="N16" s="87"/>
      <c r="O16" s="88"/>
      <c r="P16" s="88"/>
      <c r="Q16" s="155"/>
      <c r="R16" s="69"/>
      <c r="S16" s="156"/>
      <c r="T16" s="73"/>
      <c r="U16" s="60"/>
    </row>
    <row r="17" spans="1:21" ht="15.75">
      <c r="A17" s="65">
        <v>5</v>
      </c>
      <c r="B17" s="66" t="s">
        <v>56</v>
      </c>
      <c r="C17" s="66" t="s">
        <v>57</v>
      </c>
      <c r="D17" s="67">
        <f>'[1]прибирання прибуд. терит.'!$D$42</f>
        <v>1.2234605292653795</v>
      </c>
      <c r="E17" s="67">
        <f>'[1]техобсл. вода'!$D$35</f>
        <v>0.48245491467999657</v>
      </c>
      <c r="F17" s="67">
        <f>'[1]техобслуж. отопление'!$D$34</f>
        <v>0.15015906768775567</v>
      </c>
      <c r="G17" s="67">
        <v>0</v>
      </c>
      <c r="H17" s="67">
        <f>'[1]техобслуг. електромереж'!I30</f>
        <v>0.09452752151400469</v>
      </c>
      <c r="I17" s="67">
        <f>'[2]вартість послуги'!$T$12</f>
        <v>0.8324694849691056</v>
      </c>
      <c r="J17" s="67">
        <f>'[1]освітлення місць заг. користув.'!I20</f>
        <v>0.1514074085998138</v>
      </c>
      <c r="K17" s="67">
        <f>'[1]вентканали'!$D$50</f>
        <v>0.24369337429343602</v>
      </c>
      <c r="L17" s="67">
        <f>'[1]дератизація, дезінсекція'!$D$40</f>
        <v>0.06983706170866741</v>
      </c>
      <c r="M17" s="67"/>
      <c r="N17" s="67"/>
      <c r="O17" s="69">
        <f aca="true" t="shared" si="4" ref="O17:O42">SUM(D17:N17)</f>
        <v>3.248009362718159</v>
      </c>
      <c r="P17" s="70"/>
      <c r="Q17" s="155">
        <f t="shared" si="0"/>
        <v>0.32480093627181594</v>
      </c>
      <c r="R17" s="69">
        <f t="shared" si="1"/>
        <v>3.572810298989975</v>
      </c>
      <c r="S17" s="156">
        <f t="shared" si="2"/>
        <v>0.714562059797995</v>
      </c>
      <c r="T17" s="73">
        <f t="shared" si="3"/>
        <v>4.28737235878797</v>
      </c>
      <c r="U17" s="60"/>
    </row>
    <row r="18" spans="1:21" ht="15.75">
      <c r="A18" s="65">
        <f aca="true" t="shared" si="5" ref="A18:A42">A17+1</f>
        <v>6</v>
      </c>
      <c r="B18" s="66" t="s">
        <v>58</v>
      </c>
      <c r="C18" s="66" t="s">
        <v>59</v>
      </c>
      <c r="D18" s="67">
        <f>'[1]прибирання прибуд. терит.'!$D$42</f>
        <v>1.2234605292653795</v>
      </c>
      <c r="E18" s="67">
        <f>'[1]техобсл. вода'!$D$35</f>
        <v>0.48245491467999657</v>
      </c>
      <c r="F18" s="67">
        <f>'[1]техобслуж. отопление'!$D$34</f>
        <v>0.15015906768775567</v>
      </c>
      <c r="G18" s="67">
        <v>0</v>
      </c>
      <c r="H18" s="67">
        <f>'[1]техобслуг. електромереж'!J30</f>
        <v>0.09416405017051648</v>
      </c>
      <c r="I18" s="67">
        <f>'[2]вартість послуги'!$T$13</f>
        <v>0.8512653125563655</v>
      </c>
      <c r="J18" s="67">
        <f>'[1]освітлення місць заг. користув.'!J20</f>
        <v>0.15921073615446862</v>
      </c>
      <c r="K18" s="67">
        <f>'[1]вентканали'!$D$50</f>
        <v>0.24369337429343602</v>
      </c>
      <c r="L18" s="67">
        <f>'[1]дератизація, дезінсекція'!$D$40</f>
        <v>0.06983706170866741</v>
      </c>
      <c r="M18" s="67"/>
      <c r="N18" s="67"/>
      <c r="O18" s="69">
        <f t="shared" si="4"/>
        <v>3.274245046516586</v>
      </c>
      <c r="P18" s="70"/>
      <c r="Q18" s="155">
        <f>O18*0.1</f>
        <v>0.3274245046516586</v>
      </c>
      <c r="R18" s="69">
        <f t="shared" si="1"/>
        <v>3.6016695511682446</v>
      </c>
      <c r="S18" s="156">
        <f t="shared" si="2"/>
        <v>0.720333910233649</v>
      </c>
      <c r="T18" s="73">
        <f t="shared" si="3"/>
        <v>4.322003461401893</v>
      </c>
      <c r="U18" s="60"/>
    </row>
    <row r="19" spans="1:21" ht="15.75">
      <c r="A19" s="65">
        <f t="shared" si="5"/>
        <v>7</v>
      </c>
      <c r="B19" s="66" t="s">
        <v>60</v>
      </c>
      <c r="C19" s="66" t="s">
        <v>61</v>
      </c>
      <c r="D19" s="67">
        <f>'[1]прибирання прибуд. терит.'!$D$42</f>
        <v>1.2234605292653795</v>
      </c>
      <c r="E19" s="67">
        <f>'[1]техобсл. вода'!$D$35</f>
        <v>0.48245491467999657</v>
      </c>
      <c r="F19" s="67">
        <f>'[1]техобслуж. отопление'!$D$34</f>
        <v>0.15015906768775567</v>
      </c>
      <c r="G19" s="67">
        <v>0</v>
      </c>
      <c r="H19" s="67">
        <f>'[1]техобслуг. електромереж'!K30</f>
        <v>0.09104518577345462</v>
      </c>
      <c r="I19" s="67">
        <f>'[2]вартість послуги'!$T$14</f>
        <v>0.7234148592340768</v>
      </c>
      <c r="J19" s="67">
        <f>'[1]освітлення місць заг. користув.'!K20</f>
        <v>0.14318385965231395</v>
      </c>
      <c r="K19" s="67">
        <f>'[1]вентканали'!$D$50</f>
        <v>0.24369337429343602</v>
      </c>
      <c r="L19" s="67">
        <f>'[1]дератизація, дезінсекція'!$D$40</f>
        <v>0.06983706170866741</v>
      </c>
      <c r="M19" s="67"/>
      <c r="N19" s="67"/>
      <c r="O19" s="69">
        <f t="shared" si="4"/>
        <v>3.1272488522950805</v>
      </c>
      <c r="P19" s="70"/>
      <c r="Q19" s="155">
        <f t="shared" si="0"/>
        <v>0.3127248852295081</v>
      </c>
      <c r="R19" s="69">
        <f t="shared" si="1"/>
        <v>3.4399737375245887</v>
      </c>
      <c r="S19" s="156">
        <f t="shared" si="2"/>
        <v>0.6879947475049177</v>
      </c>
      <c r="T19" s="73">
        <f t="shared" si="3"/>
        <v>4.127968485029506</v>
      </c>
      <c r="U19" s="60"/>
    </row>
    <row r="20" spans="1:21" ht="15.75">
      <c r="A20" s="65">
        <f t="shared" si="5"/>
        <v>8</v>
      </c>
      <c r="B20" s="66" t="s">
        <v>62</v>
      </c>
      <c r="C20" s="66" t="s">
        <v>63</v>
      </c>
      <c r="D20" s="67">
        <f>'[1]прибирання прибуд. терит.'!$D$42</f>
        <v>1.2234605292653795</v>
      </c>
      <c r="E20" s="67">
        <f>'[1]техобсл. вода'!$D$35</f>
        <v>0.48245491467999657</v>
      </c>
      <c r="F20" s="67">
        <f>'[1]техобслуж. отопление'!$D$34</f>
        <v>0.15015906768775567</v>
      </c>
      <c r="G20" s="67">
        <v>0</v>
      </c>
      <c r="H20" s="67">
        <f>'[1]техобслуг. електромереж'!L30</f>
        <v>0.09901020372934247</v>
      </c>
      <c r="I20" s="67">
        <f>'[2]вартість послуги'!$T$15</f>
        <v>0.7377037294147335</v>
      </c>
      <c r="J20" s="67">
        <f>'[1]освітлення місць заг. користув.'!L20</f>
        <v>0.1966865549509209</v>
      </c>
      <c r="K20" s="67">
        <f>'[1]вентканали'!$D$50</f>
        <v>0.24369337429343602</v>
      </c>
      <c r="L20" s="67">
        <f>'[1]дератизація, дезінсекція'!$D$40</f>
        <v>0.06983706170866741</v>
      </c>
      <c r="M20" s="67"/>
      <c r="N20" s="67"/>
      <c r="O20" s="69">
        <f t="shared" si="4"/>
        <v>3.2030054357302324</v>
      </c>
      <c r="P20" s="70"/>
      <c r="Q20" s="155">
        <f t="shared" si="0"/>
        <v>0.3203005435730233</v>
      </c>
      <c r="R20" s="69">
        <f t="shared" si="1"/>
        <v>3.523305979303256</v>
      </c>
      <c r="S20" s="156">
        <f t="shared" si="2"/>
        <v>0.7046611958606512</v>
      </c>
      <c r="T20" s="73">
        <f t="shared" si="3"/>
        <v>4.227967175163907</v>
      </c>
      <c r="U20" s="60"/>
    </row>
    <row r="21" spans="1:21" ht="15.75">
      <c r="A21" s="65">
        <f t="shared" si="5"/>
        <v>9</v>
      </c>
      <c r="B21" s="66" t="s">
        <v>64</v>
      </c>
      <c r="C21" s="66" t="s">
        <v>65</v>
      </c>
      <c r="D21" s="67">
        <f>'[1]прибирання прибуд. терит.'!$D$42</f>
        <v>1.2234605292653795</v>
      </c>
      <c r="E21" s="67">
        <f>'[1]техобсл. вода'!$D$35</f>
        <v>0.48245491467999657</v>
      </c>
      <c r="F21" s="67">
        <f>'[1]техобслуж. отопление'!$D$34</f>
        <v>0.15015906768775567</v>
      </c>
      <c r="G21" s="67">
        <v>0</v>
      </c>
      <c r="H21" s="67">
        <f>'[1]техобслуг. електромереж'!M30</f>
        <v>0.09394894480010219</v>
      </c>
      <c r="I21" s="67">
        <f>'[2]вартість послуги'!$T$16</f>
        <v>0.6606779036727632</v>
      </c>
      <c r="J21" s="67">
        <f>'[1]освітлення місць заг. користув.'!M20</f>
        <v>0.15061665108769087</v>
      </c>
      <c r="K21" s="67">
        <f>'[1]вентканали'!$D$50</f>
        <v>0.24369337429343602</v>
      </c>
      <c r="L21" s="67">
        <f>'[1]дератизація, дезінсекція'!$D$40</f>
        <v>0.06983706170866741</v>
      </c>
      <c r="M21" s="67"/>
      <c r="N21" s="67"/>
      <c r="O21" s="69">
        <f t="shared" si="4"/>
        <v>3.0748484471957913</v>
      </c>
      <c r="P21" s="70"/>
      <c r="Q21" s="155">
        <f t="shared" si="0"/>
        <v>0.30748484471957915</v>
      </c>
      <c r="R21" s="69">
        <f t="shared" si="1"/>
        <v>3.3823332919153706</v>
      </c>
      <c r="S21" s="156">
        <f t="shared" si="2"/>
        <v>0.6764666583830742</v>
      </c>
      <c r="T21" s="73">
        <f t="shared" si="3"/>
        <v>4.058799950298445</v>
      </c>
      <c r="U21" s="60"/>
    </row>
    <row r="22" spans="1:21" ht="15.75">
      <c r="A22" s="65">
        <f t="shared" si="5"/>
        <v>10</v>
      </c>
      <c r="B22" s="66" t="s">
        <v>66</v>
      </c>
      <c r="C22" s="66" t="s">
        <v>67</v>
      </c>
      <c r="D22" s="67">
        <f>'[1]прибирання прибуд. терит.'!$D$42</f>
        <v>1.2234605292653795</v>
      </c>
      <c r="E22" s="67">
        <f>'[1]техобсл. вода'!$D$35</f>
        <v>0.48245491467999657</v>
      </c>
      <c r="F22" s="67">
        <f>'[1]техобслуж. отопление'!$D$34</f>
        <v>0.15015906768775567</v>
      </c>
      <c r="G22" s="67">
        <v>0</v>
      </c>
      <c r="H22" s="67">
        <f>'[1]техобслуг. електромереж'!N30</f>
        <v>0.08897808377196004</v>
      </c>
      <c r="I22" s="67">
        <f>'[2]вартість послуги'!$T$17</f>
        <v>0.6540774680832864</v>
      </c>
      <c r="J22" s="67">
        <f>'[1]освітлення місць заг. користув.'!N20</f>
        <v>0.1451924467633474</v>
      </c>
      <c r="K22" s="67">
        <f>'[1]вентканали'!$D$50</f>
        <v>0.24369337429343602</v>
      </c>
      <c r="L22" s="67">
        <f>'[1]дератизація, дезінсекція'!$D$40</f>
        <v>0.06983706170866741</v>
      </c>
      <c r="M22" s="67"/>
      <c r="N22" s="67"/>
      <c r="O22" s="69">
        <f t="shared" si="4"/>
        <v>3.057852946253829</v>
      </c>
      <c r="P22" s="70"/>
      <c r="Q22" s="155">
        <f t="shared" si="0"/>
        <v>0.30578529462538295</v>
      </c>
      <c r="R22" s="69">
        <f t="shared" si="1"/>
        <v>3.363638240879212</v>
      </c>
      <c r="S22" s="156">
        <f t="shared" si="2"/>
        <v>0.6727276481758424</v>
      </c>
      <c r="T22" s="73">
        <f t="shared" si="3"/>
        <v>4.0363658890550544</v>
      </c>
      <c r="U22" s="60"/>
    </row>
    <row r="23" spans="1:21" ht="15.75">
      <c r="A23" s="65">
        <f t="shared" si="5"/>
        <v>11</v>
      </c>
      <c r="B23" s="66" t="s">
        <v>68</v>
      </c>
      <c r="C23" s="66" t="s">
        <v>69</v>
      </c>
      <c r="D23" s="67">
        <f>'[1]прибирання прибуд. терит.'!$D$42</f>
        <v>1.2234605292653795</v>
      </c>
      <c r="E23" s="67">
        <f>'[1]техобсл. вода'!$D$35</f>
        <v>0.48245491467999657</v>
      </c>
      <c r="F23" s="67">
        <f>'[1]техобслуж. отопление'!$D$34</f>
        <v>0.15015906768775567</v>
      </c>
      <c r="G23" s="67">
        <v>0</v>
      </c>
      <c r="H23" s="67">
        <f>'[1]техобслуг. електромереж'!O30</f>
        <v>0.09459621877186848</v>
      </c>
      <c r="I23" s="67">
        <f>'[2]вартість послуги'!$T$18</f>
        <v>0.6340739730609197</v>
      </c>
      <c r="J23" s="67">
        <f>'[1]освітлення місць заг. користув.'!O20</f>
        <v>0.14876845598375307</v>
      </c>
      <c r="K23" s="67">
        <f>'[1]вентканали'!$D$50</f>
        <v>0.24369337429343602</v>
      </c>
      <c r="L23" s="67">
        <f>'[1]дератизація, дезінсекція'!$D$40</f>
        <v>0.06983706170866741</v>
      </c>
      <c r="M23" s="67"/>
      <c r="N23" s="67"/>
      <c r="O23" s="69">
        <f t="shared" si="4"/>
        <v>3.0470435954517763</v>
      </c>
      <c r="P23" s="70"/>
      <c r="Q23" s="155">
        <f t="shared" si="0"/>
        <v>0.30470435954517766</v>
      </c>
      <c r="R23" s="69">
        <f t="shared" si="1"/>
        <v>3.351747954996954</v>
      </c>
      <c r="S23" s="156">
        <f t="shared" si="2"/>
        <v>0.6703495909993908</v>
      </c>
      <c r="T23" s="73">
        <f t="shared" si="3"/>
        <v>4.022097545996345</v>
      </c>
      <c r="U23" s="60"/>
    </row>
    <row r="24" spans="1:21" ht="15.75">
      <c r="A24" s="65">
        <f t="shared" si="5"/>
        <v>12</v>
      </c>
      <c r="B24" s="66" t="s">
        <v>70</v>
      </c>
      <c r="C24" s="66" t="s">
        <v>71</v>
      </c>
      <c r="D24" s="67">
        <f>'[1]прибирання прибуд. терит.'!$D$42</f>
        <v>1.2234605292653795</v>
      </c>
      <c r="E24" s="67">
        <f>'[1]техобсл. вода'!$D$35</f>
        <v>0.48245491467999657</v>
      </c>
      <c r="F24" s="67">
        <f>'[1]техобслуж. отопление'!$D$34</f>
        <v>0.15015906768775567</v>
      </c>
      <c r="G24" s="67">
        <v>0</v>
      </c>
      <c r="H24" s="67">
        <f>'[1]техобслуг. електромереж'!P30</f>
        <v>0.08322743146909647</v>
      </c>
      <c r="I24" s="67">
        <f>'[2]вартість послуги'!$T$19</f>
        <v>0.6548556891668474</v>
      </c>
      <c r="J24" s="67">
        <f>'[1]освітлення місць заг. користув.'!P20</f>
        <v>0.17278753419184686</v>
      </c>
      <c r="K24" s="67">
        <f>'[1]вентканали'!$D$50</f>
        <v>0.24369337429343602</v>
      </c>
      <c r="L24" s="67">
        <f>'[1]дератизація, дезінсекція'!$D$40</f>
        <v>0.06983706170866741</v>
      </c>
      <c r="M24" s="67"/>
      <c r="N24" s="67"/>
      <c r="O24" s="69">
        <f t="shared" si="4"/>
        <v>3.080475602463026</v>
      </c>
      <c r="P24" s="70"/>
      <c r="Q24" s="155">
        <f t="shared" si="0"/>
        <v>0.30804756024630264</v>
      </c>
      <c r="R24" s="69">
        <f t="shared" si="1"/>
        <v>3.388523162709329</v>
      </c>
      <c r="S24" s="156">
        <f t="shared" si="2"/>
        <v>0.6777046325418659</v>
      </c>
      <c r="T24" s="73">
        <f t="shared" si="3"/>
        <v>4.066227795251194</v>
      </c>
      <c r="U24" s="60"/>
    </row>
    <row r="25" spans="1:21" ht="15.75">
      <c r="A25" s="65">
        <f t="shared" si="5"/>
        <v>13</v>
      </c>
      <c r="B25" s="66" t="s">
        <v>72</v>
      </c>
      <c r="C25" s="66" t="s">
        <v>73</v>
      </c>
      <c r="D25" s="67">
        <f>'[1]прибирання прибуд. терит.'!$D$42</f>
        <v>1.2234605292653795</v>
      </c>
      <c r="E25" s="67">
        <f>'[1]техобсл. вода'!$D$35</f>
        <v>0.48245491467999657</v>
      </c>
      <c r="F25" s="67">
        <f>'[1]техобслуж. отопление'!$D$34</f>
        <v>0.15015906768775567</v>
      </c>
      <c r="G25" s="67">
        <v>0</v>
      </c>
      <c r="H25" s="67">
        <f>'[1]техобслуг. електромереж'!Q30</f>
        <v>0.09292173482985</v>
      </c>
      <c r="I25" s="67">
        <f>'[2]вартість послуги'!$T$20</f>
        <v>0.6836417554385577</v>
      </c>
      <c r="J25" s="67">
        <f>'[1]освітлення місць заг. користув.'!Q20</f>
        <v>0.1722170088087653</v>
      </c>
      <c r="K25" s="67">
        <f>'[1]вентканали'!$D$50</f>
        <v>0.24369337429343602</v>
      </c>
      <c r="L25" s="67">
        <f>'[1]дератизація, дезінсекція'!$D$40</f>
        <v>0.06983706170866741</v>
      </c>
      <c r="M25" s="67"/>
      <c r="N25" s="67"/>
      <c r="O25" s="69">
        <f t="shared" si="4"/>
        <v>3.118385446712408</v>
      </c>
      <c r="P25" s="70"/>
      <c r="Q25" s="155">
        <f t="shared" si="0"/>
        <v>0.31183854467124084</v>
      </c>
      <c r="R25" s="69">
        <f t="shared" si="1"/>
        <v>3.4302239913836488</v>
      </c>
      <c r="S25" s="156">
        <f t="shared" si="2"/>
        <v>0.6860447982767298</v>
      </c>
      <c r="T25" s="73">
        <f t="shared" si="3"/>
        <v>4.116268789660379</v>
      </c>
      <c r="U25" s="60"/>
    </row>
    <row r="26" spans="1:21" ht="15.75">
      <c r="A26" s="65">
        <f t="shared" si="5"/>
        <v>14</v>
      </c>
      <c r="B26" s="66" t="s">
        <v>74</v>
      </c>
      <c r="C26" s="66" t="s">
        <v>75</v>
      </c>
      <c r="D26" s="67">
        <f>'[1]прибирання прибуд. терит.'!$D$42</f>
        <v>1.2234605292653795</v>
      </c>
      <c r="E26" s="67">
        <f>'[1]техобсл. вода'!$D$35</f>
        <v>0.48245491467999657</v>
      </c>
      <c r="F26" s="67">
        <f>'[1]техобслуж. отопление'!$D$34</f>
        <v>0.15015906768775567</v>
      </c>
      <c r="G26" s="67">
        <v>0</v>
      </c>
      <c r="H26" s="67">
        <f>'[1]техобслуг. електромереж'!R30</f>
        <v>0.0959520314958504</v>
      </c>
      <c r="I26" s="67">
        <f>'[2]вартість послуги'!$T$21</f>
        <v>0.6840180489465147</v>
      </c>
      <c r="J26" s="67">
        <f>'[1]освітлення місць заг. користув.'!R20</f>
        <v>0.1509006994092154</v>
      </c>
      <c r="K26" s="67">
        <f>'[1]вентканали'!$D$50</f>
        <v>0.24369337429343602</v>
      </c>
      <c r="L26" s="67">
        <f>'[1]дератизація, дезінсекція'!$D$40</f>
        <v>0.06983706170866741</v>
      </c>
      <c r="M26" s="67"/>
      <c r="N26" s="67"/>
      <c r="O26" s="69">
        <f t="shared" si="4"/>
        <v>3.100475727486816</v>
      </c>
      <c r="P26" s="70"/>
      <c r="Q26" s="155">
        <f t="shared" si="0"/>
        <v>0.3100475727486816</v>
      </c>
      <c r="R26" s="69">
        <f t="shared" si="1"/>
        <v>3.4105233002354978</v>
      </c>
      <c r="S26" s="156">
        <f t="shared" si="2"/>
        <v>0.6821046600470996</v>
      </c>
      <c r="T26" s="73">
        <f t="shared" si="3"/>
        <v>4.092627960282598</v>
      </c>
      <c r="U26" s="60"/>
    </row>
    <row r="27" spans="1:21" ht="15.75">
      <c r="A27" s="65">
        <f t="shared" si="5"/>
        <v>15</v>
      </c>
      <c r="B27" s="66" t="s">
        <v>76</v>
      </c>
      <c r="C27" s="66" t="s">
        <v>77</v>
      </c>
      <c r="D27" s="67">
        <f>'[1]прибирання прибуд. терит.'!$D$42</f>
        <v>1.2234605292653795</v>
      </c>
      <c r="E27" s="67">
        <f>'[1]техобсл. вода'!$D$35</f>
        <v>0.48245491467999657</v>
      </c>
      <c r="F27" s="67">
        <f>'[1]техобслуж. отопление'!$D$34</f>
        <v>0.15015906768775567</v>
      </c>
      <c r="G27" s="67">
        <v>0</v>
      </c>
      <c r="H27" s="67">
        <f>'[1]техобслуг. електромереж'!S30</f>
        <v>0.09332666536182584</v>
      </c>
      <c r="I27" s="67">
        <f>'[2]вартість послуги'!$T$22</f>
        <v>0.667651113754093</v>
      </c>
      <c r="J27" s="67">
        <f>'[1]освітлення місць заг. користув.'!S20</f>
        <v>0.14565683287533981</v>
      </c>
      <c r="K27" s="67">
        <f>'[1]вентканали'!$D$50</f>
        <v>0.24369337429343602</v>
      </c>
      <c r="L27" s="67">
        <f>'[1]дератизація, дезінсекція'!$D$40</f>
        <v>0.06983706170866741</v>
      </c>
      <c r="M27" s="67"/>
      <c r="N27" s="67"/>
      <c r="O27" s="69">
        <f t="shared" si="4"/>
        <v>3.076239559626494</v>
      </c>
      <c r="P27" s="70"/>
      <c r="Q27" s="155">
        <f t="shared" si="0"/>
        <v>0.30762395596264946</v>
      </c>
      <c r="R27" s="69">
        <f t="shared" si="1"/>
        <v>3.3838635155891437</v>
      </c>
      <c r="S27" s="156">
        <f t="shared" si="2"/>
        <v>0.6767727031178288</v>
      </c>
      <c r="T27" s="73">
        <f t="shared" si="3"/>
        <v>4.060636218706972</v>
      </c>
      <c r="U27" s="60"/>
    </row>
    <row r="28" spans="1:21" ht="15.75">
      <c r="A28" s="65">
        <f t="shared" si="5"/>
        <v>16</v>
      </c>
      <c r="B28" s="66" t="s">
        <v>78</v>
      </c>
      <c r="C28" s="66" t="s">
        <v>79</v>
      </c>
      <c r="D28" s="67">
        <f>'[1]прибирання прибуд. терит.'!$D$42</f>
        <v>1.2234605292653795</v>
      </c>
      <c r="E28" s="67">
        <f>'[1]техобсл. вода'!$D$35</f>
        <v>0.48245491467999657</v>
      </c>
      <c r="F28" s="67">
        <f>'[1]техобслуж. отопление'!$D$34</f>
        <v>0.15015906768775567</v>
      </c>
      <c r="G28" s="67">
        <v>0</v>
      </c>
      <c r="H28" s="67">
        <f>'[1]техобслуг. електромереж'!T30</f>
        <v>0.09360434730048789</v>
      </c>
      <c r="I28" s="67">
        <f>'[2]вартість послуги'!$T$23</f>
        <v>0.6852376064238372</v>
      </c>
      <c r="J28" s="67">
        <f>'[1]освітлення місць заг. користув.'!T20</f>
        <v>0.1734821323892073</v>
      </c>
      <c r="K28" s="67">
        <f>'[1]вентканали'!$D$50</f>
        <v>0.24369337429343602</v>
      </c>
      <c r="L28" s="67">
        <f>'[1]дератизація, дезінсекція'!$D$40</f>
        <v>0.06983706170866741</v>
      </c>
      <c r="M28" s="67"/>
      <c r="N28" s="67"/>
      <c r="O28" s="69">
        <f t="shared" si="4"/>
        <v>3.1219290337487675</v>
      </c>
      <c r="P28" s="70"/>
      <c r="Q28" s="155">
        <f t="shared" si="0"/>
        <v>0.31219290337487676</v>
      </c>
      <c r="R28" s="69">
        <f t="shared" si="1"/>
        <v>3.434121937123644</v>
      </c>
      <c r="S28" s="156">
        <f t="shared" si="2"/>
        <v>0.6868243874247288</v>
      </c>
      <c r="T28" s="73">
        <f t="shared" si="3"/>
        <v>4.120946324548373</v>
      </c>
      <c r="U28" s="60"/>
    </row>
    <row r="29" spans="1:21" ht="15.75">
      <c r="A29" s="65">
        <f t="shared" si="5"/>
        <v>17</v>
      </c>
      <c r="B29" s="66" t="s">
        <v>80</v>
      </c>
      <c r="C29" s="66" t="s">
        <v>81</v>
      </c>
      <c r="D29" s="67">
        <f>'[1]прибирання прибуд. терит.'!$D$42</f>
        <v>1.2234605292653795</v>
      </c>
      <c r="E29" s="67">
        <f>'[1]техобсл. вода'!$D$35</f>
        <v>0.48245491467999657</v>
      </c>
      <c r="F29" s="67">
        <f>'[1]техобслуж. отопление'!$D$34</f>
        <v>0.15015906768775567</v>
      </c>
      <c r="G29" s="67">
        <v>0</v>
      </c>
      <c r="H29" s="67">
        <f>'[1]техобслуг. електромереж'!U30</f>
        <v>0.08751896970257399</v>
      </c>
      <c r="I29" s="67">
        <f>'[2]вартість послуги'!$T$24</f>
        <v>0.7329460618068366</v>
      </c>
      <c r="J29" s="67">
        <f>'[1]освітлення місць заг. користув.'!U20</f>
        <v>0.1403050697031167</v>
      </c>
      <c r="K29" s="67">
        <f>'[1]вентканали'!$D$50</f>
        <v>0.24369337429343602</v>
      </c>
      <c r="L29" s="67">
        <f>'[1]дератизація, дезінсекція'!$D$40</f>
        <v>0.06983706170866741</v>
      </c>
      <c r="M29" s="67"/>
      <c r="N29" s="67"/>
      <c r="O29" s="69">
        <f t="shared" si="4"/>
        <v>3.1303750488477626</v>
      </c>
      <c r="P29" s="70"/>
      <c r="Q29" s="155">
        <f t="shared" si="0"/>
        <v>0.3130375048847763</v>
      </c>
      <c r="R29" s="69">
        <f t="shared" si="1"/>
        <v>3.443412553732539</v>
      </c>
      <c r="S29" s="156">
        <f t="shared" si="2"/>
        <v>0.6886825107465078</v>
      </c>
      <c r="T29" s="73">
        <f t="shared" si="3"/>
        <v>4.132095064479047</v>
      </c>
      <c r="U29" s="60"/>
    </row>
    <row r="30" spans="1:21" ht="15.75">
      <c r="A30" s="65">
        <f t="shared" si="5"/>
        <v>18</v>
      </c>
      <c r="B30" s="66" t="s">
        <v>82</v>
      </c>
      <c r="C30" s="66" t="s">
        <v>83</v>
      </c>
      <c r="D30" s="67">
        <f>'[1]прибирання прибуд. терит.'!$D$42</f>
        <v>1.2234605292653795</v>
      </c>
      <c r="E30" s="67">
        <f>'[1]техобсл. вода'!$D$35</f>
        <v>0.48245491467999657</v>
      </c>
      <c r="F30" s="67">
        <f>'[1]техобслуж. отопление'!$D$34</f>
        <v>0.15015906768775567</v>
      </c>
      <c r="G30" s="67">
        <v>0</v>
      </c>
      <c r="H30" s="67">
        <f>'[1]техобслуг. електромереж'!V30</f>
        <v>0.09152076167363268</v>
      </c>
      <c r="I30" s="67">
        <f>'[2]вартість послуги'!$T$25</f>
        <v>0.5989989355797057</v>
      </c>
      <c r="J30" s="67">
        <f>'[1]освітлення місць заг. користув.'!V20</f>
        <v>0.1391893741373181</v>
      </c>
      <c r="K30" s="67">
        <f>'[1]вентканали'!$D$50</f>
        <v>0.24369337429343602</v>
      </c>
      <c r="L30" s="67">
        <f>'[1]дератизація, дезінсекція'!$D$40</f>
        <v>0.06983706170866741</v>
      </c>
      <c r="M30" s="67"/>
      <c r="N30" s="67"/>
      <c r="O30" s="69">
        <f t="shared" si="4"/>
        <v>2.9993140190258916</v>
      </c>
      <c r="P30" s="70"/>
      <c r="Q30" s="155">
        <f t="shared" si="0"/>
        <v>0.29993140190258916</v>
      </c>
      <c r="R30" s="69">
        <f t="shared" si="1"/>
        <v>3.2992454209284805</v>
      </c>
      <c r="S30" s="156">
        <f t="shared" si="2"/>
        <v>0.6598490841856961</v>
      </c>
      <c r="T30" s="73">
        <f t="shared" si="3"/>
        <v>3.9590945051141766</v>
      </c>
      <c r="U30" s="60"/>
    </row>
    <row r="31" spans="1:21" ht="15.75">
      <c r="A31" s="65">
        <f t="shared" si="5"/>
        <v>19</v>
      </c>
      <c r="B31" s="66" t="s">
        <v>84</v>
      </c>
      <c r="C31" s="66" t="s">
        <v>85</v>
      </c>
      <c r="D31" s="67">
        <f>'[1]прибирання прибуд. терит.'!$D$42</f>
        <v>1.2234605292653795</v>
      </c>
      <c r="E31" s="67">
        <f>'[1]техобсл. вода'!$D$35</f>
        <v>0.48245491467999657</v>
      </c>
      <c r="F31" s="67">
        <f>'[1]техобслуж. отопление'!$D$34</f>
        <v>0.15015906768775567</v>
      </c>
      <c r="G31" s="67">
        <v>0</v>
      </c>
      <c r="H31" s="67">
        <f>'[1]техобслуг. електромереж'!W30</f>
        <v>0.08983873992523587</v>
      </c>
      <c r="I31" s="67">
        <f>'[2]вартість послуги'!$T$26</f>
        <v>0.642259658592369</v>
      </c>
      <c r="J31" s="67">
        <f>'[1]освітлення місць заг. користув.'!W20</f>
        <v>0.16650312322949232</v>
      </c>
      <c r="K31" s="67">
        <f>'[1]вентканали'!$D$50</f>
        <v>0.24369337429343602</v>
      </c>
      <c r="L31" s="67">
        <f>'[1]дератизація, дезінсекція'!$D$40</f>
        <v>0.06983706170866741</v>
      </c>
      <c r="M31" s="67"/>
      <c r="N31" s="67"/>
      <c r="O31" s="69">
        <f t="shared" si="4"/>
        <v>3.0682064693823325</v>
      </c>
      <c r="P31" s="70"/>
      <c r="Q31" s="155">
        <f t="shared" si="0"/>
        <v>0.3068206469382333</v>
      </c>
      <c r="R31" s="69">
        <f t="shared" si="1"/>
        <v>3.375027116320566</v>
      </c>
      <c r="S31" s="156">
        <f t="shared" si="2"/>
        <v>0.6750054232641132</v>
      </c>
      <c r="T31" s="73">
        <f t="shared" si="3"/>
        <v>4.050032539584679</v>
      </c>
      <c r="U31" s="60"/>
    </row>
    <row r="32" spans="1:21" ht="15.75">
      <c r="A32" s="65">
        <f t="shared" si="5"/>
        <v>20</v>
      </c>
      <c r="B32" s="66" t="s">
        <v>86</v>
      </c>
      <c r="C32" s="66" t="s">
        <v>87</v>
      </c>
      <c r="D32" s="67">
        <f>'[1]прибирання прибуд. терит.'!$D$42</f>
        <v>1.2234605292653795</v>
      </c>
      <c r="E32" s="67">
        <f>'[1]техобсл. вода'!$D$35</f>
        <v>0.48245491467999657</v>
      </c>
      <c r="F32" s="67">
        <f>'[1]техобслуж. отопление'!$D$34</f>
        <v>0.15015906768775567</v>
      </c>
      <c r="G32" s="67">
        <v>0</v>
      </c>
      <c r="H32" s="67">
        <f>'[1]техобслуг. електромереж'!X30</f>
        <v>0.09208056213689564</v>
      </c>
      <c r="I32" s="67">
        <f>'[2]вартість послуги'!$T$27</f>
        <v>0.7940700879660438</v>
      </c>
      <c r="J32" s="67">
        <f>'[1]освітлення місць заг. користув.'!X20</f>
        <v>0.15591080943665112</v>
      </c>
      <c r="K32" s="67">
        <f>'[1]вентканали'!$D$50</f>
        <v>0.24369337429343602</v>
      </c>
      <c r="L32" s="67">
        <f>'[1]дератизація, дезінсекція'!$D$40</f>
        <v>0.06983706170866741</v>
      </c>
      <c r="M32" s="67"/>
      <c r="N32" s="67"/>
      <c r="O32" s="69">
        <f t="shared" si="4"/>
        <v>3.2116664071748255</v>
      </c>
      <c r="P32" s="70"/>
      <c r="Q32" s="155">
        <f t="shared" si="0"/>
        <v>0.3211666407174826</v>
      </c>
      <c r="R32" s="69">
        <f t="shared" si="1"/>
        <v>3.532833047892308</v>
      </c>
      <c r="S32" s="156">
        <f t="shared" si="2"/>
        <v>0.7065666095784616</v>
      </c>
      <c r="T32" s="73">
        <f t="shared" si="3"/>
        <v>4.23939965747077</v>
      </c>
      <c r="U32" s="60"/>
    </row>
    <row r="33" spans="1:21" ht="15.75">
      <c r="A33" s="65">
        <f t="shared" si="5"/>
        <v>21</v>
      </c>
      <c r="B33" s="66" t="s">
        <v>88</v>
      </c>
      <c r="C33" s="66" t="s">
        <v>89</v>
      </c>
      <c r="D33" s="67">
        <f>'[1]прибирання прибуд. терит.'!$D$42</f>
        <v>1.2234605292653795</v>
      </c>
      <c r="E33" s="67">
        <f>'[1]техобсл. вода'!$D$35</f>
        <v>0.48245491467999657</v>
      </c>
      <c r="F33" s="67">
        <f>'[1]техобслуж. отопление'!$D$34</f>
        <v>0.15015906768775567</v>
      </c>
      <c r="G33" s="67">
        <v>0</v>
      </c>
      <c r="H33" s="67">
        <f>'[1]техобслуг. електромереж'!Y30</f>
        <v>0.09406566798410351</v>
      </c>
      <c r="I33" s="67">
        <f>'[2]вартість послуги'!$T$28</f>
        <v>0.6919354156461093</v>
      </c>
      <c r="J33" s="67">
        <f>'[1]освітлення місць заг. користув.'!Y20</f>
        <v>0.15904439347597368</v>
      </c>
      <c r="K33" s="67">
        <f>'[1]вентканали'!$D$50</f>
        <v>0.24369337429343602</v>
      </c>
      <c r="L33" s="67">
        <f>'[1]дератизація, дезінсекція'!$D$40</f>
        <v>0.06983706170866741</v>
      </c>
      <c r="M33" s="67"/>
      <c r="N33" s="67"/>
      <c r="O33" s="69">
        <f t="shared" si="4"/>
        <v>3.1146504247414217</v>
      </c>
      <c r="P33" s="70"/>
      <c r="Q33" s="155">
        <f t="shared" si="0"/>
        <v>0.3114650424741422</v>
      </c>
      <c r="R33" s="69">
        <f t="shared" si="1"/>
        <v>3.426115467215564</v>
      </c>
      <c r="S33" s="156">
        <f t="shared" si="2"/>
        <v>0.6852230934431128</v>
      </c>
      <c r="T33" s="73">
        <f t="shared" si="3"/>
        <v>4.111338560658677</v>
      </c>
      <c r="U33" s="60"/>
    </row>
    <row r="34" spans="1:21" ht="15.75">
      <c r="A34" s="65">
        <f t="shared" si="5"/>
        <v>22</v>
      </c>
      <c r="B34" s="66" t="s">
        <v>90</v>
      </c>
      <c r="C34" s="66" t="s">
        <v>91</v>
      </c>
      <c r="D34" s="67">
        <f>'[1]прибирання прибуд. терит.'!$D$42</f>
        <v>1.2234605292653795</v>
      </c>
      <c r="E34" s="67">
        <f>'[1]техобсл. вода'!$D$35</f>
        <v>0.48245491467999657</v>
      </c>
      <c r="F34" s="67">
        <f>'[1]техобслуж. отопление'!$D$34</f>
        <v>0.15015906768775567</v>
      </c>
      <c r="G34" s="67">
        <v>0</v>
      </c>
      <c r="H34" s="67">
        <f>'[1]техобслуг. електромереж'!Z30</f>
        <v>0.09370009179635738</v>
      </c>
      <c r="I34" s="67">
        <f>'[2]вартість послуги'!$T$29</f>
        <v>0.6737732356135353</v>
      </c>
      <c r="J34" s="67">
        <f>'[1]освітлення місць заг. користув.'!Z20</f>
        <v>0.14735914567259056</v>
      </c>
      <c r="K34" s="67">
        <f>'[1]вентканали'!$D$50</f>
        <v>0.24369337429343602</v>
      </c>
      <c r="L34" s="67">
        <f>'[1]дератизація, дезінсекція'!$D$40</f>
        <v>0.06983706170866741</v>
      </c>
      <c r="M34" s="67"/>
      <c r="N34" s="67"/>
      <c r="O34" s="69">
        <f t="shared" si="4"/>
        <v>3.0844374207177188</v>
      </c>
      <c r="P34" s="70"/>
      <c r="Q34" s="155">
        <f t="shared" si="0"/>
        <v>0.3084437420717719</v>
      </c>
      <c r="R34" s="69">
        <f t="shared" si="1"/>
        <v>3.392881162789491</v>
      </c>
      <c r="S34" s="156">
        <f t="shared" si="2"/>
        <v>0.6785762325578982</v>
      </c>
      <c r="T34" s="73">
        <f t="shared" si="3"/>
        <v>4.071457395347389</v>
      </c>
      <c r="U34" s="60"/>
    </row>
    <row r="35" spans="1:21" ht="15.75">
      <c r="A35" s="65">
        <f t="shared" si="5"/>
        <v>23</v>
      </c>
      <c r="B35" s="66" t="s">
        <v>92</v>
      </c>
      <c r="C35" s="66" t="s">
        <v>93</v>
      </c>
      <c r="D35" s="67">
        <f>'[1]прибирання прибуд. терит.'!$D$42</f>
        <v>1.2234605292653795</v>
      </c>
      <c r="E35" s="67">
        <f>'[1]техобсл. вода'!$D$35</f>
        <v>0.48245491467999657</v>
      </c>
      <c r="F35" s="67">
        <f>'[1]техобслуж. отопление'!$D$34</f>
        <v>0.15015906768775567</v>
      </c>
      <c r="G35" s="67">
        <v>0</v>
      </c>
      <c r="H35" s="67">
        <f>'[1]техобслуг. електромереж'!AA30</f>
        <v>0.09423278068742523</v>
      </c>
      <c r="I35" s="67">
        <f>'[2]вартість послуги'!$T$30</f>
        <v>0.802464847730068</v>
      </c>
      <c r="J35" s="67">
        <f>'[1]освітлення місць заг. користув.'!AA20</f>
        <v>0.17464684286660082</v>
      </c>
      <c r="K35" s="67">
        <f>'[1]вентканали'!$D$50</f>
        <v>0.24369337429343602</v>
      </c>
      <c r="L35" s="67">
        <f>'[1]дератизація, дезінсекція'!$D$40</f>
        <v>0.06983706170866741</v>
      </c>
      <c r="M35" s="67"/>
      <c r="N35" s="67"/>
      <c r="O35" s="69">
        <f t="shared" si="4"/>
        <v>3.2409494189193295</v>
      </c>
      <c r="P35" s="70"/>
      <c r="Q35" s="155">
        <f t="shared" si="0"/>
        <v>0.324094941891933</v>
      </c>
      <c r="R35" s="69">
        <f t="shared" si="1"/>
        <v>3.5650443608112625</v>
      </c>
      <c r="S35" s="156">
        <f t="shared" si="2"/>
        <v>0.7130088721622525</v>
      </c>
      <c r="T35" s="73">
        <f t="shared" si="3"/>
        <v>4.278053232973515</v>
      </c>
      <c r="U35" s="60"/>
    </row>
    <row r="36" spans="1:21" ht="15.75">
      <c r="A36" s="65">
        <f t="shared" si="5"/>
        <v>24</v>
      </c>
      <c r="B36" s="66" t="s">
        <v>94</v>
      </c>
      <c r="C36" s="66" t="s">
        <v>95</v>
      </c>
      <c r="D36" s="67">
        <f>'[1]прибирання прибуд. терит.'!$D$42</f>
        <v>1.2234605292653795</v>
      </c>
      <c r="E36" s="67">
        <f>'[1]техобсл. вода'!$D$35</f>
        <v>0.48245491467999657</v>
      </c>
      <c r="F36" s="67">
        <f>'[1]техобслуж. отопление'!$D$34</f>
        <v>0.15015906768775567</v>
      </c>
      <c r="G36" s="67">
        <v>0</v>
      </c>
      <c r="H36" s="67">
        <f>'[1]техобслуг. електромереж'!AB30</f>
        <v>0.08883956580954144</v>
      </c>
      <c r="I36" s="67">
        <f>'[2]вартість послуги'!$T$31</f>
        <v>0.7727971462019207</v>
      </c>
      <c r="J36" s="67">
        <f>'[1]освітлення місць заг. користув.'!AB20</f>
        <v>0.16703824917875462</v>
      </c>
      <c r="K36" s="67">
        <f>'[1]вентканали'!$D$50</f>
        <v>0.24369337429343602</v>
      </c>
      <c r="L36" s="67">
        <f>'[1]дератизація, дезінсекція'!$D$40</f>
        <v>0.06983706170866741</v>
      </c>
      <c r="M36" s="67"/>
      <c r="N36" s="67"/>
      <c r="O36" s="69">
        <f t="shared" si="4"/>
        <v>3.198279908825452</v>
      </c>
      <c r="P36" s="70"/>
      <c r="Q36" s="155">
        <f t="shared" si="0"/>
        <v>0.3198279908825452</v>
      </c>
      <c r="R36" s="69">
        <f t="shared" si="1"/>
        <v>3.5181078997079975</v>
      </c>
      <c r="S36" s="156">
        <f t="shared" si="2"/>
        <v>0.7036215799415996</v>
      </c>
      <c r="T36" s="73">
        <f t="shared" si="3"/>
        <v>4.221729479649597</v>
      </c>
      <c r="U36" s="60"/>
    </row>
    <row r="37" spans="1:21" ht="15.75">
      <c r="A37" s="65">
        <f t="shared" si="5"/>
        <v>25</v>
      </c>
      <c r="B37" s="66" t="s">
        <v>96</v>
      </c>
      <c r="C37" s="66" t="s">
        <v>97</v>
      </c>
      <c r="D37" s="67">
        <f>'[1]прибирання прибуд. терит.'!$D$42</f>
        <v>1.2234605292653795</v>
      </c>
      <c r="E37" s="67">
        <f>'[1]техобсл. вода'!$D$35</f>
        <v>0.48245491467999657</v>
      </c>
      <c r="F37" s="67">
        <f>'[1]техобслуж. отопление'!$D$34</f>
        <v>0.15015906768775567</v>
      </c>
      <c r="G37" s="67">
        <v>0</v>
      </c>
      <c r="H37" s="67">
        <f>'[1]техобслуг. електромереж'!AC30</f>
        <v>0.08948055059218948</v>
      </c>
      <c r="I37" s="67">
        <f>'[2]вартість послуги'!$T$32</f>
        <v>0.6644558779053689</v>
      </c>
      <c r="J37" s="67">
        <f>'[1]освітлення місць заг. користув.'!AC20</f>
        <v>0.1394568539444391</v>
      </c>
      <c r="K37" s="67">
        <f>'[1]вентканали'!$D$50</f>
        <v>0.24369337429343602</v>
      </c>
      <c r="L37" s="67">
        <f>'[1]дератизація, дезінсекція'!$D$40</f>
        <v>0.06983706170866741</v>
      </c>
      <c r="M37" s="67"/>
      <c r="N37" s="67"/>
      <c r="O37" s="69">
        <f t="shared" si="4"/>
        <v>3.0629982300772327</v>
      </c>
      <c r="P37" s="70"/>
      <c r="Q37" s="155">
        <f t="shared" si="0"/>
        <v>0.3062998230077233</v>
      </c>
      <c r="R37" s="69">
        <f t="shared" si="1"/>
        <v>3.369298053084956</v>
      </c>
      <c r="S37" s="156">
        <f t="shared" si="2"/>
        <v>0.6738596106169913</v>
      </c>
      <c r="T37" s="73">
        <f t="shared" si="3"/>
        <v>4.0431576637019475</v>
      </c>
      <c r="U37" s="60"/>
    </row>
    <row r="38" spans="1:21" ht="15.75">
      <c r="A38" s="65">
        <f t="shared" si="5"/>
        <v>26</v>
      </c>
      <c r="B38" s="66" t="s">
        <v>98</v>
      </c>
      <c r="C38" s="66" t="s">
        <v>99</v>
      </c>
      <c r="D38" s="67">
        <f>'[1]прибирання прибуд. терит.'!$D$42</f>
        <v>1.2234605292653795</v>
      </c>
      <c r="E38" s="67">
        <f>'[1]техобсл. вода'!$D$35</f>
        <v>0.48245491467999657</v>
      </c>
      <c r="F38" s="67">
        <f>'[1]техобслуж. отопление'!$D$34</f>
        <v>0.15015906768775567</v>
      </c>
      <c r="G38" s="67">
        <v>0</v>
      </c>
      <c r="H38" s="67">
        <f>'[1]техобслуг. електромереж'!AD30</f>
        <v>0.09251342294239832</v>
      </c>
      <c r="I38" s="67">
        <f>'[2]вартість послуги'!$T$33</f>
        <v>0.71286077337595</v>
      </c>
      <c r="J38" s="67">
        <f>'[1]освітлення місць заг. користув.'!AD20</f>
        <v>0.15641988788881506</v>
      </c>
      <c r="K38" s="67">
        <f>'[1]вентканали'!$D$50</f>
        <v>0.24369337429343602</v>
      </c>
      <c r="L38" s="67">
        <f>'[1]дератизація, дезінсекція'!$D$40</f>
        <v>0.06983706170866741</v>
      </c>
      <c r="M38" s="67"/>
      <c r="N38" s="67"/>
      <c r="O38" s="69">
        <f t="shared" si="4"/>
        <v>3.1313990318423985</v>
      </c>
      <c r="P38" s="70"/>
      <c r="Q38" s="155">
        <f t="shared" si="0"/>
        <v>0.3131399031842399</v>
      </c>
      <c r="R38" s="69">
        <f t="shared" si="1"/>
        <v>3.4445389350266384</v>
      </c>
      <c r="S38" s="156">
        <f t="shared" si="2"/>
        <v>0.6889077870053277</v>
      </c>
      <c r="T38" s="73">
        <f t="shared" si="3"/>
        <v>4.133446722031966</v>
      </c>
      <c r="U38" s="60"/>
    </row>
    <row r="39" spans="1:21" ht="15.75">
      <c r="A39" s="65">
        <f t="shared" si="5"/>
        <v>27</v>
      </c>
      <c r="B39" s="66" t="s">
        <v>100</v>
      </c>
      <c r="C39" s="66" t="s">
        <v>101</v>
      </c>
      <c r="D39" s="67">
        <f>'[1]прибирання прибуд. терит.'!$D$42</f>
        <v>1.2234605292653795</v>
      </c>
      <c r="E39" s="67">
        <f>'[1]техобсл. вода'!$D$35</f>
        <v>0.48245491467999657</v>
      </c>
      <c r="F39" s="67">
        <f>'[1]техобслуж. отопление'!$D$34</f>
        <v>0.15015906768775567</v>
      </c>
      <c r="G39" s="67">
        <v>0</v>
      </c>
      <c r="H39" s="67">
        <f>'[1]техобслуг. електромереж'!AE30</f>
        <v>0.0930613831430255</v>
      </c>
      <c r="I39" s="67">
        <f>'[2]вартість послуги'!$T$34</f>
        <v>0.7119753782396753</v>
      </c>
      <c r="J39" s="67">
        <f>'[1]освітлення місць заг. користув.'!AE20</f>
        <v>0.17247582677879475</v>
      </c>
      <c r="K39" s="67">
        <f>'[1]вентканали'!$D$50</f>
        <v>0.24369337429343602</v>
      </c>
      <c r="L39" s="67">
        <f>'[1]дератизація, дезінсекція'!$D$40</f>
        <v>0.06983706170866741</v>
      </c>
      <c r="M39" s="67"/>
      <c r="N39" s="67"/>
      <c r="O39" s="69">
        <f t="shared" si="4"/>
        <v>3.1471175357967307</v>
      </c>
      <c r="P39" s="70"/>
      <c r="Q39" s="155">
        <f t="shared" si="0"/>
        <v>0.31471175357967307</v>
      </c>
      <c r="R39" s="69">
        <f t="shared" si="1"/>
        <v>3.4618292893764036</v>
      </c>
      <c r="S39" s="156">
        <f t="shared" si="2"/>
        <v>0.6923658578752807</v>
      </c>
      <c r="T39" s="73">
        <f t="shared" si="3"/>
        <v>4.154195147251684</v>
      </c>
      <c r="U39" s="60"/>
    </row>
    <row r="40" spans="1:21" ht="15.75">
      <c r="A40" s="65">
        <f t="shared" si="5"/>
        <v>28</v>
      </c>
      <c r="B40" s="66" t="s">
        <v>102</v>
      </c>
      <c r="C40" s="66" t="s">
        <v>103</v>
      </c>
      <c r="D40" s="67">
        <f>'[1]прибирання прибуд. терит.'!$D$42</f>
        <v>1.2234605292653795</v>
      </c>
      <c r="E40" s="67">
        <f>'[1]техобсл. вода'!$D$35</f>
        <v>0.48245491467999657</v>
      </c>
      <c r="F40" s="67">
        <f>'[1]техобслуж. отопление'!$D$34</f>
        <v>0.15015906768775567</v>
      </c>
      <c r="G40" s="67">
        <v>0</v>
      </c>
      <c r="H40" s="67">
        <f>'[1]техобслуг. електромереж'!AF30</f>
        <v>0.08378947341232751</v>
      </c>
      <c r="I40" s="67">
        <f>'[2]вартість послуги'!$T$35</f>
        <v>0.7229905170339835</v>
      </c>
      <c r="J40" s="67">
        <f>'[1]освітлення місць заг. користув.'!AF20</f>
        <v>0.1371978890287621</v>
      </c>
      <c r="K40" s="67">
        <f>'[1]вентканали'!$D$50</f>
        <v>0.24369337429343602</v>
      </c>
      <c r="L40" s="67">
        <f>'[1]дератизація, дезінсекція'!$D$40</f>
        <v>0.06983706170866741</v>
      </c>
      <c r="M40" s="67"/>
      <c r="N40" s="67"/>
      <c r="O40" s="69">
        <f t="shared" si="4"/>
        <v>3.1135828271103083</v>
      </c>
      <c r="P40" s="70"/>
      <c r="Q40" s="155">
        <f t="shared" si="0"/>
        <v>0.31135828271103083</v>
      </c>
      <c r="R40" s="69">
        <f t="shared" si="1"/>
        <v>3.424941109821339</v>
      </c>
      <c r="S40" s="156">
        <f t="shared" si="2"/>
        <v>0.6849882219642679</v>
      </c>
      <c r="T40" s="73">
        <f t="shared" si="3"/>
        <v>4.109929331785607</v>
      </c>
      <c r="U40" s="60"/>
    </row>
    <row r="41" spans="1:21" ht="15.75">
      <c r="A41" s="65">
        <f t="shared" si="5"/>
        <v>29</v>
      </c>
      <c r="B41" s="66" t="s">
        <v>104</v>
      </c>
      <c r="C41" s="66" t="s">
        <v>105</v>
      </c>
      <c r="D41" s="67">
        <f>'[1]прибирання прибуд. терит.'!$D$42</f>
        <v>1.2234605292653795</v>
      </c>
      <c r="E41" s="67">
        <f>'[1]техобсл. вода'!$D$35</f>
        <v>0.48245491467999657</v>
      </c>
      <c r="F41" s="67">
        <f>'[1]техобслуж. отопление'!$D$34</f>
        <v>0.15015906768775567</v>
      </c>
      <c r="G41" s="67">
        <v>0</v>
      </c>
      <c r="H41" s="67">
        <f>'[1]техобслуг. електромереж'!AG30</f>
        <v>0.09908532891424507</v>
      </c>
      <c r="I41" s="67">
        <f>'[2]вартість послуги'!$T$36</f>
        <v>0.7276710459340947</v>
      </c>
      <c r="J41" s="67">
        <f>'[1]освітлення місць заг. користув.'!AG20</f>
        <v>0.15946794187218766</v>
      </c>
      <c r="K41" s="67">
        <f>'[1]вентканали'!$D$50</f>
        <v>0.24369337429343602</v>
      </c>
      <c r="L41" s="67">
        <f>'[1]дератизація, дезінсекція'!$D$40</f>
        <v>0.06983706170866741</v>
      </c>
      <c r="M41" s="67"/>
      <c r="N41" s="67"/>
      <c r="O41" s="69">
        <f t="shared" si="4"/>
        <v>3.1558292643557624</v>
      </c>
      <c r="P41" s="70"/>
      <c r="Q41" s="155">
        <f t="shared" si="0"/>
        <v>0.3155829264355763</v>
      </c>
      <c r="R41" s="69">
        <f t="shared" si="1"/>
        <v>3.4714121907913387</v>
      </c>
      <c r="S41" s="156">
        <f t="shared" si="2"/>
        <v>0.6942824381582677</v>
      </c>
      <c r="T41" s="73">
        <f t="shared" si="3"/>
        <v>4.165694628949606</v>
      </c>
      <c r="U41" s="60"/>
    </row>
    <row r="42" spans="1:21" ht="15.75">
      <c r="A42" s="65">
        <f t="shared" si="5"/>
        <v>30</v>
      </c>
      <c r="B42" s="66" t="s">
        <v>106</v>
      </c>
      <c r="C42" s="66" t="s">
        <v>107</v>
      </c>
      <c r="D42" s="67">
        <f>'[1]прибирання прибуд. терит.'!$D$42</f>
        <v>1.2234605292653795</v>
      </c>
      <c r="E42" s="67">
        <f>'[1]техобсл. вода'!$D$35</f>
        <v>0.48245491467999657</v>
      </c>
      <c r="F42" s="67">
        <f>'[1]техобслуж. отопление'!$D$34</f>
        <v>0.15015906768775567</v>
      </c>
      <c r="G42" s="67">
        <v>0</v>
      </c>
      <c r="H42" s="67">
        <f>'[1]техобслуг. електромереж'!AH30</f>
        <v>0.09528027714125084</v>
      </c>
      <c r="I42" s="67">
        <f>'[2]вартість послуги'!$T$37</f>
        <v>0.6881410964261756</v>
      </c>
      <c r="J42" s="67">
        <f>'[1]освітлення місць заг. користув.'!AH20</f>
        <v>0.1498442527622818</v>
      </c>
      <c r="K42" s="67">
        <f>'[1]вентканали'!$D$50</f>
        <v>0.24369337429343602</v>
      </c>
      <c r="L42" s="67">
        <f>'[1]дератизація, дезінсекція'!$D$40</f>
        <v>0.06983706170866741</v>
      </c>
      <c r="M42" s="67"/>
      <c r="N42" s="67"/>
      <c r="O42" s="69">
        <f t="shared" si="4"/>
        <v>3.1028705739649434</v>
      </c>
      <c r="P42" s="70"/>
      <c r="Q42" s="155">
        <f t="shared" si="0"/>
        <v>0.31028705739649437</v>
      </c>
      <c r="R42" s="69">
        <f t="shared" si="1"/>
        <v>3.413157631361438</v>
      </c>
      <c r="S42" s="156">
        <f t="shared" si="2"/>
        <v>0.6826315262722876</v>
      </c>
      <c r="T42" s="73">
        <f t="shared" si="3"/>
        <v>4.0957891576337255</v>
      </c>
      <c r="U42" s="60"/>
    </row>
    <row r="43" spans="1:21" ht="8.25" customHeight="1">
      <c r="A43" s="65"/>
      <c r="B43" s="80"/>
      <c r="C43" s="81"/>
      <c r="D43" s="81"/>
      <c r="E43" s="81"/>
      <c r="F43" s="81"/>
      <c r="G43" s="81"/>
      <c r="H43" s="82"/>
      <c r="I43" s="82"/>
      <c r="J43" s="82"/>
      <c r="K43" s="82"/>
      <c r="L43" s="82"/>
      <c r="M43" s="82"/>
      <c r="N43" s="82"/>
      <c r="O43" s="83"/>
      <c r="P43" s="83"/>
      <c r="Q43" s="155"/>
      <c r="R43" s="69"/>
      <c r="S43" s="156"/>
      <c r="T43" s="73"/>
      <c r="U43" s="60"/>
    </row>
    <row r="44" spans="1:21" ht="15.75">
      <c r="A44" s="85"/>
      <c r="B44" s="54" t="s">
        <v>108</v>
      </c>
      <c r="C44" s="54" t="s">
        <v>55</v>
      </c>
      <c r="D44" s="86"/>
      <c r="E44" s="86"/>
      <c r="F44" s="86"/>
      <c r="G44" s="86"/>
      <c r="H44" s="87"/>
      <c r="I44" s="87"/>
      <c r="J44" s="87"/>
      <c r="K44" s="87"/>
      <c r="L44" s="87"/>
      <c r="M44" s="87"/>
      <c r="N44" s="87"/>
      <c r="O44" s="88"/>
      <c r="P44" s="88"/>
      <c r="Q44" s="155"/>
      <c r="R44" s="69"/>
      <c r="S44" s="156"/>
      <c r="T44" s="73"/>
      <c r="U44" s="60"/>
    </row>
    <row r="45" spans="1:21" ht="15.75">
      <c r="A45" s="65">
        <v>31</v>
      </c>
      <c r="B45" s="66" t="s">
        <v>109</v>
      </c>
      <c r="C45" s="66" t="s">
        <v>110</v>
      </c>
      <c r="D45" s="67">
        <f>'[1]прибирання прибуд. терит.'!$D$42</f>
        <v>1.2234605292653795</v>
      </c>
      <c r="E45" s="67">
        <f>'[1]техобсл. вода'!$D$35</f>
        <v>0.48245491467999657</v>
      </c>
      <c r="F45" s="67">
        <f>'[1]техобслуж. отопление'!$D$34</f>
        <v>0.15015906768775567</v>
      </c>
      <c r="G45" s="67">
        <v>0</v>
      </c>
      <c r="H45" s="67">
        <f>'[1]техобслуг. електромереж'!AI30</f>
        <v>0.09382575554716212</v>
      </c>
      <c r="I45" s="67">
        <f>'[2]вартість послуги'!$T$40</f>
        <v>0.808436437113334</v>
      </c>
      <c r="J45" s="67">
        <f>'[1]освітлення місць заг. користув.'!AI20</f>
        <v>0.17389248058209938</v>
      </c>
      <c r="K45" s="67">
        <f>'[1]вентканали'!$D$50</f>
        <v>0.24369337429343602</v>
      </c>
      <c r="L45" s="67">
        <f>'[1]дератизація, дезінсекція'!$D$40</f>
        <v>0.06983706170866741</v>
      </c>
      <c r="M45" s="67"/>
      <c r="N45" s="67"/>
      <c r="O45" s="69">
        <f>SUM(D45:N45)</f>
        <v>3.245759620877831</v>
      </c>
      <c r="P45" s="70"/>
      <c r="Q45" s="155">
        <f t="shared" si="0"/>
        <v>0.3245759620877831</v>
      </c>
      <c r="R45" s="69">
        <f t="shared" si="1"/>
        <v>3.570335582965614</v>
      </c>
      <c r="S45" s="156">
        <f t="shared" si="2"/>
        <v>0.7140671165931228</v>
      </c>
      <c r="T45" s="73">
        <f t="shared" si="3"/>
        <v>4.284402699558737</v>
      </c>
      <c r="U45" s="60"/>
    </row>
    <row r="46" spans="1:21" ht="15.75">
      <c r="A46" s="65">
        <f>A45+1</f>
        <v>32</v>
      </c>
      <c r="B46" s="66" t="s">
        <v>111</v>
      </c>
      <c r="C46" s="66" t="s">
        <v>112</v>
      </c>
      <c r="D46" s="67">
        <f>'[1]прибирання прибуд. терит.'!$D$42</f>
        <v>1.2234605292653795</v>
      </c>
      <c r="E46" s="67">
        <f>'[1]техобсл. вода'!$D$35</f>
        <v>0.48245491467999657</v>
      </c>
      <c r="F46" s="67">
        <f>'[1]техобслуж. отопление'!$D$34</f>
        <v>0.15015906768775567</v>
      </c>
      <c r="G46" s="67">
        <v>0</v>
      </c>
      <c r="H46" s="67">
        <f>'[1]техобслуг. електромереж'!AJ30</f>
        <v>0.09295518693210432</v>
      </c>
      <c r="I46" s="67">
        <f>'[2]вартість послуги'!$T$41</f>
        <v>0.7282489286313546</v>
      </c>
      <c r="J46" s="67">
        <f>'[1]освітлення місць заг. користув.'!AJ20</f>
        <v>0.17227900744664215</v>
      </c>
      <c r="K46" s="67">
        <f>'[1]вентканали'!$D$50</f>
        <v>0.24369337429343602</v>
      </c>
      <c r="L46" s="67">
        <f>'[1]дератизація, дезінсекція'!$D$40</f>
        <v>0.06983706170866741</v>
      </c>
      <c r="M46" s="67"/>
      <c r="N46" s="67"/>
      <c r="O46" s="69">
        <f>SUM(D46:N46)</f>
        <v>3.1630880706453364</v>
      </c>
      <c r="P46" s="70"/>
      <c r="Q46" s="155">
        <f t="shared" si="0"/>
        <v>0.3163088070645337</v>
      </c>
      <c r="R46" s="69">
        <f t="shared" si="1"/>
        <v>3.47939687770987</v>
      </c>
      <c r="S46" s="156">
        <f t="shared" si="2"/>
        <v>0.6958793755419741</v>
      </c>
      <c r="T46" s="73">
        <f t="shared" si="3"/>
        <v>4.175276253251845</v>
      </c>
      <c r="U46" s="60"/>
    </row>
    <row r="47" spans="1:21" ht="8.25" customHeight="1">
      <c r="A47" s="157"/>
      <c r="B47" s="80"/>
      <c r="C47" s="80"/>
      <c r="D47" s="80"/>
      <c r="E47" s="80"/>
      <c r="F47" s="80"/>
      <c r="G47" s="80"/>
      <c r="H47" s="82"/>
      <c r="I47" s="82"/>
      <c r="J47" s="82"/>
      <c r="K47" s="82"/>
      <c r="L47" s="82"/>
      <c r="M47" s="82"/>
      <c r="N47" s="82"/>
      <c r="O47" s="83"/>
      <c r="P47" s="83"/>
      <c r="Q47" s="155"/>
      <c r="R47" s="69"/>
      <c r="S47" s="156"/>
      <c r="T47" s="73"/>
      <c r="U47" s="60"/>
    </row>
    <row r="48" spans="1:21" ht="15.75">
      <c r="A48" s="85"/>
      <c r="B48" s="54" t="s">
        <v>113</v>
      </c>
      <c r="C48" s="54" t="s">
        <v>55</v>
      </c>
      <c r="D48" s="86"/>
      <c r="E48" s="86"/>
      <c r="F48" s="86"/>
      <c r="G48" s="86"/>
      <c r="H48" s="87"/>
      <c r="I48" s="87"/>
      <c r="J48" s="87"/>
      <c r="K48" s="87"/>
      <c r="L48" s="87"/>
      <c r="M48" s="87"/>
      <c r="N48" s="87"/>
      <c r="O48" s="88"/>
      <c r="P48" s="88"/>
      <c r="Q48" s="155"/>
      <c r="R48" s="69"/>
      <c r="S48" s="156"/>
      <c r="T48" s="73"/>
      <c r="U48" s="60"/>
    </row>
    <row r="49" spans="1:21" ht="15.75">
      <c r="A49" s="65">
        <v>33</v>
      </c>
      <c r="B49" s="66" t="s">
        <v>114</v>
      </c>
      <c r="C49" s="66" t="s">
        <v>115</v>
      </c>
      <c r="D49" s="67">
        <f>'[1]прибирання прибуд. терит.'!$D$42</f>
        <v>1.2234605292653795</v>
      </c>
      <c r="E49" s="67">
        <f>'[1]техобсл. вода'!$D$35</f>
        <v>0.48245491467999657</v>
      </c>
      <c r="F49" s="67">
        <f>'[1]техобслуж. отопление'!$D$34</f>
        <v>0.15015906768775567</v>
      </c>
      <c r="G49" s="67">
        <v>0</v>
      </c>
      <c r="H49" s="67">
        <f>'[1]техобслуг. електромереж'!AK30</f>
        <v>0.12736914933973997</v>
      </c>
      <c r="I49" s="67">
        <f>'[2]вартість послуги'!$T$44</f>
        <v>0.7532002801816483</v>
      </c>
      <c r="J49" s="67">
        <f>'[1]освітлення місць заг. користув.'!AK20</f>
        <v>0.07160983292687897</v>
      </c>
      <c r="K49" s="67">
        <f>'[1]вентканали'!$D$50</f>
        <v>0.24369337429343602</v>
      </c>
      <c r="L49" s="67">
        <f>'[1]дератизація, дезінсекція'!$D$40</f>
        <v>0.06983706170866741</v>
      </c>
      <c r="M49" s="67"/>
      <c r="N49" s="67"/>
      <c r="O49" s="69">
        <f aca="true" t="shared" si="6" ref="O49:O62">SUM(D49:N49)</f>
        <v>3.1217842100835025</v>
      </c>
      <c r="P49" s="70"/>
      <c r="Q49" s="155">
        <f t="shared" si="0"/>
        <v>0.31217842100835025</v>
      </c>
      <c r="R49" s="69">
        <f t="shared" si="1"/>
        <v>3.4339626310918527</v>
      </c>
      <c r="S49" s="156">
        <f t="shared" si="2"/>
        <v>0.6867925262183706</v>
      </c>
      <c r="T49" s="73">
        <f t="shared" si="3"/>
        <v>4.1207551573102235</v>
      </c>
      <c r="U49" s="60"/>
    </row>
    <row r="50" spans="1:21" ht="15.75">
      <c r="A50" s="65">
        <f aca="true" t="shared" si="7" ref="A50:A62">A49+1</f>
        <v>34</v>
      </c>
      <c r="B50" s="66" t="s">
        <v>116</v>
      </c>
      <c r="C50" s="66" t="s">
        <v>117</v>
      </c>
      <c r="D50" s="67">
        <f>'[1]прибирання прибуд. терит.'!$D$42</f>
        <v>1.2234605292653795</v>
      </c>
      <c r="E50" s="67">
        <f>'[1]техобсл. вода'!$D$35</f>
        <v>0.48245491467999657</v>
      </c>
      <c r="F50" s="67">
        <f>'[1]техобслуж. отопление'!$D$34</f>
        <v>0.15015906768775567</v>
      </c>
      <c r="G50" s="67">
        <v>0</v>
      </c>
      <c r="H50" s="67">
        <f>'[1]техобслуг. електромереж'!AL30</f>
        <v>0.10495895380476443</v>
      </c>
      <c r="I50" s="67">
        <f>'[2]вартість послуги'!$T$45</f>
        <v>0.6791375691124386</v>
      </c>
      <c r="J50" s="67">
        <f>'[1]освітлення місць заг. користув.'!AL20</f>
        <v>0.09893522831245381</v>
      </c>
      <c r="K50" s="67">
        <f>'[1]вентканали'!$D$50</f>
        <v>0.24369337429343602</v>
      </c>
      <c r="L50" s="67">
        <f>'[1]дератизація, дезінсекція'!$D$40</f>
        <v>0.06983706170866741</v>
      </c>
      <c r="M50" s="67"/>
      <c r="N50" s="67"/>
      <c r="O50" s="69">
        <f t="shared" si="6"/>
        <v>3.052636698864892</v>
      </c>
      <c r="P50" s="70"/>
      <c r="Q50" s="155">
        <f t="shared" si="0"/>
        <v>0.30526366988648923</v>
      </c>
      <c r="R50" s="69">
        <f t="shared" si="1"/>
        <v>3.3579003687513813</v>
      </c>
      <c r="S50" s="156">
        <f t="shared" si="2"/>
        <v>0.6715800737502763</v>
      </c>
      <c r="T50" s="73">
        <f t="shared" si="3"/>
        <v>4.029480442501658</v>
      </c>
      <c r="U50" s="60"/>
    </row>
    <row r="51" spans="1:21" ht="15.75">
      <c r="A51" s="65">
        <f t="shared" si="7"/>
        <v>35</v>
      </c>
      <c r="B51" s="66" t="s">
        <v>118</v>
      </c>
      <c r="C51" s="66" t="s">
        <v>119</v>
      </c>
      <c r="D51" s="67">
        <f>'[1]прибирання прибуд. терит.'!$D$42</f>
        <v>1.2234605292653795</v>
      </c>
      <c r="E51" s="67">
        <f>'[1]техобсл. вода'!$D$35</f>
        <v>0.48245491467999657</v>
      </c>
      <c r="F51" s="67">
        <f>'[1]техобслуж. отопление'!$D$34</f>
        <v>0.15015906768775567</v>
      </c>
      <c r="G51" s="67">
        <v>0</v>
      </c>
      <c r="H51" s="67">
        <f>'[1]техобслуг. електромереж'!AM30</f>
        <v>0.12077914772867973</v>
      </c>
      <c r="I51" s="67">
        <f>'[2]вартість послуги'!$T$46</f>
        <v>0.7197476590554683</v>
      </c>
      <c r="J51" s="67">
        <f>'[1]освітлення місць заг. користув.'!AM20</f>
        <v>0.0819201335733214</v>
      </c>
      <c r="K51" s="67">
        <f>'[1]вентканали'!$D$50</f>
        <v>0.24369337429343602</v>
      </c>
      <c r="L51" s="67">
        <f>'[1]дератизація, дезінсекція'!$D$40</f>
        <v>0.06983706170866741</v>
      </c>
      <c r="M51" s="67"/>
      <c r="N51" s="67"/>
      <c r="O51" s="69">
        <f t="shared" si="6"/>
        <v>3.092051887992705</v>
      </c>
      <c r="P51" s="70"/>
      <c r="Q51" s="155">
        <f t="shared" si="0"/>
        <v>0.3092051887992705</v>
      </c>
      <c r="R51" s="69">
        <f t="shared" si="1"/>
        <v>3.401257076791975</v>
      </c>
      <c r="S51" s="156">
        <f t="shared" si="2"/>
        <v>0.6802514153583951</v>
      </c>
      <c r="T51" s="73">
        <f t="shared" si="3"/>
        <v>4.081508492150371</v>
      </c>
      <c r="U51" s="60"/>
    </row>
    <row r="52" spans="1:21" ht="15.75">
      <c r="A52" s="65">
        <f t="shared" si="7"/>
        <v>36</v>
      </c>
      <c r="B52" s="66" t="s">
        <v>120</v>
      </c>
      <c r="C52" s="66" t="s">
        <v>121</v>
      </c>
      <c r="D52" s="67">
        <f>'[1]прибирання прибуд. терит.'!$D$42</f>
        <v>1.2234605292653795</v>
      </c>
      <c r="E52" s="67">
        <f>'[1]техобсл. вода'!$D$35</f>
        <v>0.48245491467999657</v>
      </c>
      <c r="F52" s="67">
        <f>'[1]техобслуж. отопление'!$D$34</f>
        <v>0.15015906768775567</v>
      </c>
      <c r="G52" s="67">
        <v>0</v>
      </c>
      <c r="H52" s="67">
        <f>'[1]техобслуг. електромереж'!AN30</f>
        <v>0.11313329324483648</v>
      </c>
      <c r="I52" s="67">
        <f>'[2]вартість послуги'!$T$47</f>
        <v>0.688630673246031</v>
      </c>
      <c r="J52" s="67">
        <f>'[1]освітлення місць заг. користув.'!AN20</f>
        <v>0.06866148137601892</v>
      </c>
      <c r="K52" s="67">
        <f>'[1]вентканали'!$D$50</f>
        <v>0.24369337429343602</v>
      </c>
      <c r="L52" s="67">
        <f>'[1]дератизація, дезінсекція'!$D$40</f>
        <v>0.06983706170866741</v>
      </c>
      <c r="M52" s="67"/>
      <c r="N52" s="67"/>
      <c r="O52" s="69">
        <f t="shared" si="6"/>
        <v>3.040030395502122</v>
      </c>
      <c r="P52" s="70"/>
      <c r="Q52" s="155">
        <f t="shared" si="0"/>
        <v>0.30400303955021224</v>
      </c>
      <c r="R52" s="69">
        <f t="shared" si="1"/>
        <v>3.344033435052334</v>
      </c>
      <c r="S52" s="156">
        <f t="shared" si="2"/>
        <v>0.6688066870104669</v>
      </c>
      <c r="T52" s="73">
        <f t="shared" si="3"/>
        <v>4.012840122062801</v>
      </c>
      <c r="U52" s="60"/>
    </row>
    <row r="53" spans="1:21" ht="15.75">
      <c r="A53" s="65">
        <f t="shared" si="7"/>
        <v>37</v>
      </c>
      <c r="B53" s="66" t="s">
        <v>122</v>
      </c>
      <c r="C53" s="66" t="s">
        <v>123</v>
      </c>
      <c r="D53" s="67">
        <f>'[1]прибирання прибуд. терит.'!$D$42</f>
        <v>1.2234605292653795</v>
      </c>
      <c r="E53" s="67">
        <f>'[1]техобсл. вода'!$D$35</f>
        <v>0.48245491467999657</v>
      </c>
      <c r="F53" s="67">
        <f>'[1]техобслуж. отопление'!$D$34</f>
        <v>0.15015906768775567</v>
      </c>
      <c r="G53" s="67">
        <v>0</v>
      </c>
      <c r="H53" s="67">
        <f>'[1]техобслуг. електромереж'!AO30</f>
        <v>0.12281512603140898</v>
      </c>
      <c r="I53" s="67">
        <f>'[2]вартість послуги'!$T$48</f>
        <v>0.6634708281753054</v>
      </c>
      <c r="J53" s="67">
        <f>'[1]освітлення місць заг. користув.'!AO20</f>
        <v>0.0816988711573095</v>
      </c>
      <c r="K53" s="67">
        <f>'[1]вентканали'!$D$50</f>
        <v>0.24369337429343602</v>
      </c>
      <c r="L53" s="67">
        <f>'[1]дератизація, дезінсекція'!$D$40</f>
        <v>0.06983706170866741</v>
      </c>
      <c r="M53" s="67"/>
      <c r="N53" s="67"/>
      <c r="O53" s="69">
        <f t="shared" si="6"/>
        <v>3.0375897729992594</v>
      </c>
      <c r="P53" s="70"/>
      <c r="Q53" s="155">
        <f t="shared" si="0"/>
        <v>0.30375897729992596</v>
      </c>
      <c r="R53" s="69">
        <f t="shared" si="1"/>
        <v>3.3413487502991854</v>
      </c>
      <c r="S53" s="156">
        <f t="shared" si="2"/>
        <v>0.6682697500598371</v>
      </c>
      <c r="T53" s="73">
        <f t="shared" si="3"/>
        <v>4.009618500359022</v>
      </c>
      <c r="U53" s="60"/>
    </row>
    <row r="54" spans="1:21" ht="15.75">
      <c r="A54" s="65">
        <f t="shared" si="7"/>
        <v>38</v>
      </c>
      <c r="B54" s="66" t="s">
        <v>124</v>
      </c>
      <c r="C54" s="66" t="s">
        <v>125</v>
      </c>
      <c r="D54" s="67">
        <f>'[1]прибирання прибуд. терит.'!$D$42</f>
        <v>1.2234605292653795</v>
      </c>
      <c r="E54" s="67">
        <f>'[1]техобсл. вода'!$D$35</f>
        <v>0.48245491467999657</v>
      </c>
      <c r="F54" s="67">
        <f>'[1]техобслуж. отопление'!$D$34</f>
        <v>0.15015906768775567</v>
      </c>
      <c r="G54" s="67">
        <v>0</v>
      </c>
      <c r="H54" s="67">
        <f>'[1]техобслуг. електромереж'!AP30</f>
        <v>0.1154961774807183</v>
      </c>
      <c r="I54" s="67">
        <f>'[2]вартість послуги'!$T$49</f>
        <v>0.6960024391107885</v>
      </c>
      <c r="J54" s="67">
        <f>'[1]освітлення місць заг. користув.'!AP20</f>
        <v>0.09930200694977277</v>
      </c>
      <c r="K54" s="67">
        <f>'[1]вентканали'!$D$50</f>
        <v>0.24369337429343602</v>
      </c>
      <c r="L54" s="67">
        <f>'[1]дератизація, дезінсекція'!$D$40</f>
        <v>0.06983706170866741</v>
      </c>
      <c r="M54" s="67"/>
      <c r="N54" s="67"/>
      <c r="O54" s="69">
        <f t="shared" si="6"/>
        <v>3.0804055711765153</v>
      </c>
      <c r="P54" s="70"/>
      <c r="Q54" s="155">
        <f t="shared" si="0"/>
        <v>0.30804055711765155</v>
      </c>
      <c r="R54" s="69">
        <f t="shared" si="1"/>
        <v>3.388446128294167</v>
      </c>
      <c r="S54" s="156">
        <f t="shared" si="2"/>
        <v>0.6776892256588334</v>
      </c>
      <c r="T54" s="73">
        <f t="shared" si="3"/>
        <v>4.066135353953</v>
      </c>
      <c r="U54" s="60"/>
    </row>
    <row r="55" spans="1:21" ht="15.75">
      <c r="A55" s="65">
        <f t="shared" si="7"/>
        <v>39</v>
      </c>
      <c r="B55" s="66" t="s">
        <v>126</v>
      </c>
      <c r="C55" s="66" t="s">
        <v>127</v>
      </c>
      <c r="D55" s="67">
        <f>'[1]прибирання прибуд. терит.'!$D$42</f>
        <v>1.2234605292653795</v>
      </c>
      <c r="E55" s="67">
        <f>'[1]техобсл. вода'!$D$35</f>
        <v>0.48245491467999657</v>
      </c>
      <c r="F55" s="67">
        <f>'[1]техобслуж. отопление'!$D$34</f>
        <v>0.15015906768775567</v>
      </c>
      <c r="G55" s="67">
        <v>0</v>
      </c>
      <c r="H55" s="67">
        <f>'[1]техобслуг. електромереж'!AQ30</f>
        <v>0.11659901287210606</v>
      </c>
      <c r="I55" s="67">
        <f>'[2]вартість послуги'!$T$50</f>
        <v>0.7139586743640041</v>
      </c>
      <c r="J55" s="67">
        <f>'[1]освітлення місць заг. користув.'!AQ20</f>
        <v>0.08255899604221924</v>
      </c>
      <c r="K55" s="67">
        <f>'[1]вентканали'!$D$50</f>
        <v>0.24369337429343602</v>
      </c>
      <c r="L55" s="67">
        <f>'[1]дератизація, дезінсекція'!$D$40</f>
        <v>0.06983706170866741</v>
      </c>
      <c r="M55" s="67"/>
      <c r="N55" s="67"/>
      <c r="O55" s="69">
        <f t="shared" si="6"/>
        <v>3.0827216309135643</v>
      </c>
      <c r="P55" s="70"/>
      <c r="Q55" s="155">
        <f t="shared" si="0"/>
        <v>0.30827216309135647</v>
      </c>
      <c r="R55" s="69">
        <f t="shared" si="1"/>
        <v>3.390993794004921</v>
      </c>
      <c r="S55" s="156">
        <f t="shared" si="2"/>
        <v>0.6781987588009842</v>
      </c>
      <c r="T55" s="73">
        <f t="shared" si="3"/>
        <v>4.069192552805905</v>
      </c>
      <c r="U55" s="60"/>
    </row>
    <row r="56" spans="1:21" ht="15.75">
      <c r="A56" s="65">
        <f t="shared" si="7"/>
        <v>40</v>
      </c>
      <c r="B56" s="66" t="s">
        <v>128</v>
      </c>
      <c r="C56" s="66" t="s">
        <v>129</v>
      </c>
      <c r="D56" s="67">
        <f>'[1]прибирання прибуд. терит.'!$D$42</f>
        <v>1.2234605292653795</v>
      </c>
      <c r="E56" s="67">
        <f>'[1]техобсл. вода'!$D$35</f>
        <v>0.48245491467999657</v>
      </c>
      <c r="F56" s="67">
        <f>'[1]техобслуж. отопление'!$D$34</f>
        <v>0.15015906768775567</v>
      </c>
      <c r="G56" s="67">
        <v>0</v>
      </c>
      <c r="H56" s="67">
        <f>'[1]техобслуг. електромереж'!AR30</f>
        <v>0.11813568246329186</v>
      </c>
      <c r="I56" s="67">
        <f>'[2]вартість послуги'!$T$51</f>
        <v>0.7056277934248072</v>
      </c>
      <c r="J56" s="67">
        <f>'[1]освітлення місць заг. користув.'!AR20</f>
        <v>0.08364704898170736</v>
      </c>
      <c r="K56" s="67">
        <f>'[1]вентканали'!$D$50</f>
        <v>0.24369337429343602</v>
      </c>
      <c r="L56" s="67">
        <f>'[1]дератизація, дезінсекція'!$D$40</f>
        <v>0.06983706170866741</v>
      </c>
      <c r="M56" s="67"/>
      <c r="N56" s="67"/>
      <c r="O56" s="69">
        <f t="shared" si="6"/>
        <v>3.0770154725050416</v>
      </c>
      <c r="P56" s="70"/>
      <c r="Q56" s="155">
        <f t="shared" si="0"/>
        <v>0.3077015472505042</v>
      </c>
      <c r="R56" s="69">
        <f t="shared" si="1"/>
        <v>3.384717019755546</v>
      </c>
      <c r="S56" s="156">
        <f t="shared" si="2"/>
        <v>0.6769434039511092</v>
      </c>
      <c r="T56" s="73">
        <f t="shared" si="3"/>
        <v>4.061660423706655</v>
      </c>
      <c r="U56" s="60"/>
    </row>
    <row r="57" spans="1:21" ht="15.75">
      <c r="A57" s="65">
        <f t="shared" si="7"/>
        <v>41</v>
      </c>
      <c r="B57" s="66" t="s">
        <v>130</v>
      </c>
      <c r="C57" s="66" t="s">
        <v>131</v>
      </c>
      <c r="D57" s="67">
        <f>'[1]прибирання прибуд. терит.'!$D$42</f>
        <v>1.2234605292653795</v>
      </c>
      <c r="E57" s="67">
        <f>'[1]техобсл. вода'!$D$35</f>
        <v>0.48245491467999657</v>
      </c>
      <c r="F57" s="67">
        <f>'[1]техобслуж. отопление'!$D$34</f>
        <v>0.15015906768775567</v>
      </c>
      <c r="G57" s="67">
        <v>0</v>
      </c>
      <c r="H57" s="67">
        <f>'[1]техобслуг. електромереж'!AS30</f>
        <v>0.11622087972115558</v>
      </c>
      <c r="I57" s="67">
        <f>'[2]вартість послуги'!$T$52</f>
        <v>0.6708920568779306</v>
      </c>
      <c r="J57" s="67">
        <f>'[1]освітлення місць заг. користув.'!AS20</f>
        <v>0.09404714904107589</v>
      </c>
      <c r="K57" s="67">
        <f>'[1]вентканали'!$D$50</f>
        <v>0.24369337429343602</v>
      </c>
      <c r="L57" s="67">
        <f>'[1]дератизація, дезінсекція'!$D$40</f>
        <v>0.06983706170866741</v>
      </c>
      <c r="M57" s="67"/>
      <c r="N57" s="67"/>
      <c r="O57" s="69">
        <f t="shared" si="6"/>
        <v>3.0507650332753973</v>
      </c>
      <c r="P57" s="70"/>
      <c r="Q57" s="155">
        <f t="shared" si="0"/>
        <v>0.30507650332753977</v>
      </c>
      <c r="R57" s="69">
        <f t="shared" si="1"/>
        <v>3.355841536602937</v>
      </c>
      <c r="S57" s="156">
        <f t="shared" si="2"/>
        <v>0.6711683073205874</v>
      </c>
      <c r="T57" s="73">
        <f t="shared" si="3"/>
        <v>4.0270098439235245</v>
      </c>
      <c r="U57" s="60"/>
    </row>
    <row r="58" spans="1:21" ht="15.75">
      <c r="A58" s="65">
        <f t="shared" si="7"/>
        <v>42</v>
      </c>
      <c r="B58" s="66" t="s">
        <v>132</v>
      </c>
      <c r="C58" s="66" t="s">
        <v>133</v>
      </c>
      <c r="D58" s="67">
        <f>'[1]прибирання прибуд. терит.'!$D$42</f>
        <v>1.2234605292653795</v>
      </c>
      <c r="E58" s="67">
        <f>'[1]техобсл. вода'!$D$35</f>
        <v>0.48245491467999657</v>
      </c>
      <c r="F58" s="67">
        <f>'[1]техобслуж. отопление'!$D$34</f>
        <v>0.15015906768775567</v>
      </c>
      <c r="G58" s="67">
        <v>0</v>
      </c>
      <c r="H58" s="67">
        <f>'[1]техобслуг. електромереж'!AT30</f>
        <v>0.11481426487017268</v>
      </c>
      <c r="I58" s="67">
        <f>'[2]вартість послуги'!$T$53</f>
        <v>0.7050385706172178</v>
      </c>
      <c r="J58" s="67">
        <f>'[1]освітлення місць заг. користув.'!AT20</f>
        <v>0.12053967000723048</v>
      </c>
      <c r="K58" s="67">
        <f>'[1]вентканали'!$D$50</f>
        <v>0.24369337429343602</v>
      </c>
      <c r="L58" s="67">
        <f>'[1]дератизація, дезінсекція'!$D$40</f>
        <v>0.06983706170866741</v>
      </c>
      <c r="M58" s="67"/>
      <c r="N58" s="67"/>
      <c r="O58" s="69">
        <f t="shared" si="6"/>
        <v>3.109997453129856</v>
      </c>
      <c r="P58" s="70"/>
      <c r="Q58" s="155">
        <f t="shared" si="0"/>
        <v>0.31099974531298563</v>
      </c>
      <c r="R58" s="69">
        <f t="shared" si="1"/>
        <v>3.420997198442842</v>
      </c>
      <c r="S58" s="156">
        <f t="shared" si="2"/>
        <v>0.6841994396885684</v>
      </c>
      <c r="T58" s="73">
        <f t="shared" si="3"/>
        <v>4.10519663813141</v>
      </c>
      <c r="U58" s="60"/>
    </row>
    <row r="59" spans="1:21" ht="15.75">
      <c r="A59" s="65">
        <f t="shared" si="7"/>
        <v>43</v>
      </c>
      <c r="B59" s="66" t="s">
        <v>134</v>
      </c>
      <c r="C59" s="66" t="s">
        <v>135</v>
      </c>
      <c r="D59" s="67">
        <f>'[1]прибирання прибуд. терит.'!$D$42</f>
        <v>1.2234605292653795</v>
      </c>
      <c r="E59" s="67">
        <f>'[1]техобсл. вода'!$D$35</f>
        <v>0.48245491467999657</v>
      </c>
      <c r="F59" s="67">
        <f>'[1]техобслуж. отопление'!$D$34</f>
        <v>0.15015906768775567</v>
      </c>
      <c r="G59" s="67">
        <v>0</v>
      </c>
      <c r="H59" s="67">
        <f>'[1]техобслуг. електромереж'!AU30</f>
        <v>0.11242779139698675</v>
      </c>
      <c r="I59" s="67">
        <f>'[2]вартість послуги'!$T$54</f>
        <v>0.7298096542246636</v>
      </c>
      <c r="J59" s="67">
        <f>'[1]освітлення місць заг. користув.'!AU20</f>
        <v>0.11940828686723547</v>
      </c>
      <c r="K59" s="67">
        <f>'[1]вентканали'!$D$50</f>
        <v>0.24369337429343602</v>
      </c>
      <c r="L59" s="67">
        <f>'[1]дератизація, дезінсекція'!$D$40</f>
        <v>0.06983706170866741</v>
      </c>
      <c r="M59" s="67"/>
      <c r="N59" s="67"/>
      <c r="O59" s="69">
        <f t="shared" si="6"/>
        <v>3.1312506801241207</v>
      </c>
      <c r="P59" s="70"/>
      <c r="Q59" s="155">
        <f t="shared" si="0"/>
        <v>0.3131250680124121</v>
      </c>
      <c r="R59" s="69">
        <f t="shared" si="1"/>
        <v>3.4443757481365327</v>
      </c>
      <c r="S59" s="156">
        <f t="shared" si="2"/>
        <v>0.6888751496273066</v>
      </c>
      <c r="T59" s="73">
        <f t="shared" si="3"/>
        <v>4.13325089776384</v>
      </c>
      <c r="U59" s="60"/>
    </row>
    <row r="60" spans="1:21" ht="15.75">
      <c r="A60" s="65">
        <f t="shared" si="7"/>
        <v>44</v>
      </c>
      <c r="B60" s="66" t="s">
        <v>136</v>
      </c>
      <c r="C60" s="66" t="s">
        <v>137</v>
      </c>
      <c r="D60" s="67">
        <f>'[1]прибирання прибуд. терит.'!$D$42</f>
        <v>1.2234605292653795</v>
      </c>
      <c r="E60" s="67">
        <f>'[1]техобсл. вода'!$D$35</f>
        <v>0.48245491467999657</v>
      </c>
      <c r="F60" s="67">
        <f>'[1]техобслуж. отопление'!$D$34</f>
        <v>0.15015906768775567</v>
      </c>
      <c r="G60" s="67">
        <v>0</v>
      </c>
      <c r="H60" s="67">
        <f>'[1]техобслуг. електромереж'!AV30</f>
        <v>0.12573362556373432</v>
      </c>
      <c r="I60" s="67">
        <f>'[2]вартість послуги'!$T$55</f>
        <v>0.6606500789496726</v>
      </c>
      <c r="J60" s="67">
        <f>'[1]освітлення місць заг. користув.'!AV20</f>
        <v>0.11665622253617176</v>
      </c>
      <c r="K60" s="67">
        <f>'[1]вентканали'!$D$50</f>
        <v>0.24369337429343602</v>
      </c>
      <c r="L60" s="67">
        <f>'[1]дератизація, дезінсекція'!$D$40</f>
        <v>0.06983706170866741</v>
      </c>
      <c r="M60" s="67"/>
      <c r="N60" s="67"/>
      <c r="O60" s="69">
        <f t="shared" si="6"/>
        <v>3.072644874684814</v>
      </c>
      <c r="P60" s="70"/>
      <c r="Q60" s="155">
        <f t="shared" si="0"/>
        <v>0.3072644874684814</v>
      </c>
      <c r="R60" s="69">
        <f t="shared" si="1"/>
        <v>3.3799093621532954</v>
      </c>
      <c r="S60" s="156">
        <f t="shared" si="2"/>
        <v>0.6759818724306591</v>
      </c>
      <c r="T60" s="73">
        <f t="shared" si="3"/>
        <v>4.055891234583955</v>
      </c>
      <c r="U60" s="60"/>
    </row>
    <row r="61" spans="1:21" ht="15.75">
      <c r="A61" s="65">
        <f t="shared" si="7"/>
        <v>45</v>
      </c>
      <c r="B61" s="66" t="s">
        <v>138</v>
      </c>
      <c r="C61" s="66" t="s">
        <v>139</v>
      </c>
      <c r="D61" s="67">
        <f>'[1]прибирання прибуд. терит.'!$D$42</f>
        <v>1.2234605292653795</v>
      </c>
      <c r="E61" s="67">
        <f>'[1]техобсл. вода'!$D$35</f>
        <v>0.48245491467999657</v>
      </c>
      <c r="F61" s="67">
        <f>'[1]техобслуж. отопление'!$D$34</f>
        <v>0.15015906768775567</v>
      </c>
      <c r="G61" s="67">
        <v>0</v>
      </c>
      <c r="H61" s="67">
        <f>'[1]техобслуг. електромереж'!AX30</f>
        <v>0.10650514250570817</v>
      </c>
      <c r="I61" s="67">
        <f>'[2]вартість послуги'!$T$56</f>
        <v>0.6873640818690325</v>
      </c>
      <c r="J61" s="67">
        <f>'[1]освітлення місць заг. користув.'!AW20</f>
        <v>0.1078894329521148</v>
      </c>
      <c r="K61" s="67">
        <f>'[1]вентканали'!$D$50</f>
        <v>0.24369337429343602</v>
      </c>
      <c r="L61" s="67">
        <f>'[1]дератизація, дезінсекція'!$D$40</f>
        <v>0.06983706170866741</v>
      </c>
      <c r="M61" s="67"/>
      <c r="N61" s="67"/>
      <c r="O61" s="69">
        <f t="shared" si="6"/>
        <v>3.071363604962091</v>
      </c>
      <c r="P61" s="70"/>
      <c r="Q61" s="155">
        <f t="shared" si="0"/>
        <v>0.3071363604962091</v>
      </c>
      <c r="R61" s="69">
        <f t="shared" si="1"/>
        <v>3.3784999654583</v>
      </c>
      <c r="S61" s="156">
        <f t="shared" si="2"/>
        <v>0.6756999930916601</v>
      </c>
      <c r="T61" s="73">
        <f t="shared" si="3"/>
        <v>4.05419995854996</v>
      </c>
      <c r="U61" s="60"/>
    </row>
    <row r="62" spans="1:21" ht="15.75">
      <c r="A62" s="65">
        <f t="shared" si="7"/>
        <v>46</v>
      </c>
      <c r="B62" s="66" t="s">
        <v>140</v>
      </c>
      <c r="C62" s="66" t="s">
        <v>141</v>
      </c>
      <c r="D62" s="67">
        <f>'[1]прибирання прибуд. терит.'!$D$42</f>
        <v>1.2234605292653795</v>
      </c>
      <c r="E62" s="67">
        <f>'[1]техобсл. вода'!$D$35</f>
        <v>0.48245491467999657</v>
      </c>
      <c r="F62" s="67">
        <f>'[1]техобслуж. отопление'!$D$34</f>
        <v>0.15015906768775567</v>
      </c>
      <c r="G62" s="67">
        <v>0</v>
      </c>
      <c r="H62" s="67">
        <f>'[1]техобслуг. електромереж'!AX30</f>
        <v>0.10650514250570817</v>
      </c>
      <c r="I62" s="67">
        <f>'[2]вартість послуги'!$T$57</f>
        <v>0.6384289192618695</v>
      </c>
      <c r="J62" s="67">
        <f>'[1]освітлення місць заг. користув.'!AX20</f>
        <v>0.06431142351143798</v>
      </c>
      <c r="K62" s="67">
        <f>'[1]вентканали'!$D$50</f>
        <v>0.24369337429343602</v>
      </c>
      <c r="L62" s="67">
        <f>'[1]дератизація, дезінсекція'!$D$40</f>
        <v>0.06983706170866741</v>
      </c>
      <c r="M62" s="67"/>
      <c r="N62" s="67"/>
      <c r="O62" s="69">
        <f t="shared" si="6"/>
        <v>2.9788504329142507</v>
      </c>
      <c r="P62" s="70"/>
      <c r="Q62" s="155">
        <f t="shared" si="0"/>
        <v>0.29788504329142507</v>
      </c>
      <c r="R62" s="69">
        <f t="shared" si="1"/>
        <v>3.2767354762056757</v>
      </c>
      <c r="S62" s="156">
        <f t="shared" si="2"/>
        <v>0.6553470952411352</v>
      </c>
      <c r="T62" s="73">
        <f t="shared" si="3"/>
        <v>3.932082571446811</v>
      </c>
      <c r="U62" s="60"/>
    </row>
    <row r="63" spans="1:21" ht="8.25" customHeight="1">
      <c r="A63" s="65"/>
      <c r="B63" s="80"/>
      <c r="C63" s="81"/>
      <c r="D63" s="81"/>
      <c r="E63" s="81"/>
      <c r="F63" s="81"/>
      <c r="G63" s="81"/>
      <c r="H63" s="82"/>
      <c r="I63" s="82"/>
      <c r="J63" s="82"/>
      <c r="K63" s="82"/>
      <c r="L63" s="82"/>
      <c r="M63" s="82"/>
      <c r="N63" s="82"/>
      <c r="O63" s="83"/>
      <c r="P63" s="83"/>
      <c r="Q63" s="155"/>
      <c r="R63" s="69"/>
      <c r="S63" s="156"/>
      <c r="T63" s="73"/>
      <c r="U63" s="60"/>
    </row>
    <row r="64" spans="1:21" ht="15.75">
      <c r="A64" s="85"/>
      <c r="B64" s="54" t="s">
        <v>142</v>
      </c>
      <c r="C64" s="54" t="s">
        <v>55</v>
      </c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8"/>
      <c r="P64" s="88"/>
      <c r="Q64" s="155"/>
      <c r="R64" s="69"/>
      <c r="S64" s="156"/>
      <c r="T64" s="73"/>
      <c r="U64" s="60"/>
    </row>
    <row r="65" spans="1:21" ht="15.75">
      <c r="A65" s="65">
        <f>A62+1</f>
        <v>47</v>
      </c>
      <c r="B65" s="66" t="s">
        <v>143</v>
      </c>
      <c r="C65" s="66" t="s">
        <v>144</v>
      </c>
      <c r="D65" s="67">
        <f>'[1]прибирання прибуд. терит.'!$D$42</f>
        <v>1.2234605292653795</v>
      </c>
      <c r="E65" s="67">
        <f>'[1]техобсл. вода'!$D$35</f>
        <v>0.48245491467999657</v>
      </c>
      <c r="F65" s="67">
        <f>'[1]техобслуж. отопление'!$D$34</f>
        <v>0.15015906768775567</v>
      </c>
      <c r="G65" s="67">
        <v>0</v>
      </c>
      <c r="H65" s="67">
        <f>'[1]техобслуг. електромереж'!AY30</f>
        <v>0.11584290324657921</v>
      </c>
      <c r="I65" s="67">
        <f>'[2]вартість послуги'!$T$60</f>
        <v>0.7141434677388012</v>
      </c>
      <c r="J65" s="67">
        <f>'[1]освітлення місць заг. користув.'!AY20</f>
        <v>0.08788245612407279</v>
      </c>
      <c r="K65" s="67">
        <f>'[1]вентканали'!$D$50</f>
        <v>0.24369337429343602</v>
      </c>
      <c r="L65" s="67">
        <f>'[1]дератизація, дезінсекція'!$D$40</f>
        <v>0.06983706170866741</v>
      </c>
      <c r="M65" s="67"/>
      <c r="N65" s="67"/>
      <c r="O65" s="69">
        <f>SUM(D65:N65)</f>
        <v>3.0874737747446885</v>
      </c>
      <c r="P65" s="70"/>
      <c r="Q65" s="155">
        <f t="shared" si="0"/>
        <v>0.3087473774744689</v>
      </c>
      <c r="R65" s="69">
        <f t="shared" si="1"/>
        <v>3.3962211522191574</v>
      </c>
      <c r="S65" s="156">
        <f t="shared" si="2"/>
        <v>0.6792442304438315</v>
      </c>
      <c r="T65" s="73">
        <f t="shared" si="3"/>
        <v>4.075465382662989</v>
      </c>
      <c r="U65" s="60"/>
    </row>
    <row r="66" spans="1:21" ht="15.75">
      <c r="A66" s="65">
        <f>A65+1</f>
        <v>48</v>
      </c>
      <c r="B66" s="66" t="s">
        <v>145</v>
      </c>
      <c r="C66" s="66" t="s">
        <v>146</v>
      </c>
      <c r="D66" s="67">
        <f>'[1]прибирання прибуд. терит.'!$D$42</f>
        <v>1.2234605292653795</v>
      </c>
      <c r="E66" s="67">
        <f>'[1]техобсл. вода'!$D$35</f>
        <v>0.48245491467999657</v>
      </c>
      <c r="F66" s="67">
        <f>'[1]техобслуж. отопление'!$D$34</f>
        <v>0.15015906768775567</v>
      </c>
      <c r="G66" s="67">
        <v>0</v>
      </c>
      <c r="H66" s="67">
        <f>'[1]техобслуг. електромереж'!AZ30</f>
        <v>0.11438648918639013</v>
      </c>
      <c r="I66" s="67">
        <f>'[2]вартість послуги'!$T$61</f>
        <v>0.5935426054215722</v>
      </c>
      <c r="J66" s="67">
        <f>'[1]освітлення місць заг. користув.'!AZ20</f>
        <v>0.08677756975506831</v>
      </c>
      <c r="K66" s="67">
        <f>'[1]вентканали'!$D$50</f>
        <v>0.24369337429343602</v>
      </c>
      <c r="L66" s="67">
        <f>'[1]дератизація, дезінсекція'!$D$40</f>
        <v>0.06983706170866741</v>
      </c>
      <c r="M66" s="67"/>
      <c r="N66" s="67"/>
      <c r="O66" s="69">
        <f>SUM(D66:N66)</f>
        <v>2.9643116119982658</v>
      </c>
      <c r="P66" s="70"/>
      <c r="Q66" s="155">
        <f t="shared" si="0"/>
        <v>0.2964311611998266</v>
      </c>
      <c r="R66" s="69">
        <f t="shared" si="1"/>
        <v>3.2607427731980922</v>
      </c>
      <c r="S66" s="156">
        <f t="shared" si="2"/>
        <v>0.6521485546396185</v>
      </c>
      <c r="T66" s="73">
        <f t="shared" si="3"/>
        <v>3.912891327837711</v>
      </c>
      <c r="U66" s="60"/>
    </row>
    <row r="67" spans="1:21" ht="15.75">
      <c r="A67" s="65">
        <f>A66+1</f>
        <v>49</v>
      </c>
      <c r="B67" s="66" t="s">
        <v>147</v>
      </c>
      <c r="C67" s="66" t="s">
        <v>148</v>
      </c>
      <c r="D67" s="67">
        <f>'[1]прибирання прибуд. терит.'!$D$42</f>
        <v>1.2234605292653795</v>
      </c>
      <c r="E67" s="67">
        <f>'[1]техобсл. вода'!$D$35</f>
        <v>0.48245491467999657</v>
      </c>
      <c r="F67" s="67">
        <f>'[1]техобслуж. отопление'!$D$34</f>
        <v>0.15015906768775567</v>
      </c>
      <c r="G67" s="67">
        <v>0</v>
      </c>
      <c r="H67" s="67">
        <f>'[1]техобслуг. електромереж'!BA30</f>
        <v>0.11618557941697742</v>
      </c>
      <c r="I67" s="67">
        <f>'[2]вартість послуги'!$T$62</f>
        <v>0.7193720081829388</v>
      </c>
      <c r="J67" s="67">
        <f>'[1]освітлення місць заг. користув.'!BA20</f>
        <v>0.09989474514560628</v>
      </c>
      <c r="K67" s="67">
        <f>'[1]вентканали'!$D$50</f>
        <v>0.24369337429343602</v>
      </c>
      <c r="L67" s="67">
        <f>'[1]дератизація, дезінсекція'!$D$40</f>
        <v>0.06983706170866741</v>
      </c>
      <c r="M67" s="67"/>
      <c r="N67" s="67"/>
      <c r="O67" s="69">
        <f>SUM(D67:N67)</f>
        <v>3.105057280380758</v>
      </c>
      <c r="P67" s="70"/>
      <c r="Q67" s="155">
        <f t="shared" si="0"/>
        <v>0.31050572803807586</v>
      </c>
      <c r="R67" s="69">
        <f t="shared" si="1"/>
        <v>3.415563008418834</v>
      </c>
      <c r="S67" s="156">
        <f t="shared" si="2"/>
        <v>0.6831126016837669</v>
      </c>
      <c r="T67" s="73">
        <f t="shared" si="3"/>
        <v>4.098675610102601</v>
      </c>
      <c r="U67" s="60"/>
    </row>
    <row r="68" spans="1:21" ht="15.75">
      <c r="A68" s="65">
        <f>A67+1</f>
        <v>50</v>
      </c>
      <c r="B68" s="66" t="s">
        <v>149</v>
      </c>
      <c r="C68" s="66" t="s">
        <v>150</v>
      </c>
      <c r="D68" s="67">
        <f>'[1]прибирання прибуд. терит.'!$D$42</f>
        <v>1.2234605292653795</v>
      </c>
      <c r="E68" s="67">
        <f>'[1]техобсл. вода'!$D$35</f>
        <v>0.48245491467999657</v>
      </c>
      <c r="F68" s="67">
        <f>'[1]техобслуж. отопление'!$D$34</f>
        <v>0.15015906768775567</v>
      </c>
      <c r="G68" s="67">
        <v>0</v>
      </c>
      <c r="H68" s="67">
        <f>'[1]техобслуг. електромереж'!BB30</f>
        <v>0.1163669128874851</v>
      </c>
      <c r="I68" s="67">
        <f>'[2]вартість послуги'!$T$63</f>
        <v>0.9194514119234724</v>
      </c>
      <c r="J68" s="67">
        <f>'[1]освітлення місць заг. користув.'!BB20</f>
        <v>0.11182131821681748</v>
      </c>
      <c r="K68" s="67">
        <f>'[1]вентканали'!$D$50</f>
        <v>0.24369337429343602</v>
      </c>
      <c r="L68" s="67">
        <f>'[1]дератизація, дезінсекція'!$D$40</f>
        <v>0.06983706170866741</v>
      </c>
      <c r="M68" s="67"/>
      <c r="N68" s="67"/>
      <c r="O68" s="69">
        <f>SUM(D68:N68)</f>
        <v>3.31724459066301</v>
      </c>
      <c r="P68" s="70"/>
      <c r="Q68" s="155">
        <f t="shared" si="0"/>
        <v>0.33172445906630105</v>
      </c>
      <c r="R68" s="69">
        <f t="shared" si="1"/>
        <v>3.648969049729311</v>
      </c>
      <c r="S68" s="156">
        <f t="shared" si="2"/>
        <v>0.7297938099458623</v>
      </c>
      <c r="T68" s="73">
        <f t="shared" si="3"/>
        <v>4.378762859675174</v>
      </c>
      <c r="U68" s="60"/>
    </row>
    <row r="69" spans="1:21" ht="15.75">
      <c r="A69" s="65">
        <f>A68+1</f>
        <v>51</v>
      </c>
      <c r="B69" s="66" t="s">
        <v>151</v>
      </c>
      <c r="C69" s="66" t="s">
        <v>152</v>
      </c>
      <c r="D69" s="67">
        <f>'[1]прибирання прибуд. терит.'!$D$42</f>
        <v>1.2234605292653795</v>
      </c>
      <c r="E69" s="67">
        <f>'[1]техобсл. вода'!$D$35</f>
        <v>0.48245491467999657</v>
      </c>
      <c r="F69" s="67">
        <f>'[1]техобслуж. отопление'!$D$34</f>
        <v>0.15015906768775567</v>
      </c>
      <c r="G69" s="67">
        <v>0</v>
      </c>
      <c r="H69" s="67">
        <f>'[1]техобслуг. електромереж'!BC30</f>
        <v>0.12603349750824097</v>
      </c>
      <c r="I69" s="67">
        <f>'[2]вартість послуги'!$T$64</f>
        <v>0.8675983912168628</v>
      </c>
      <c r="J69" s="67">
        <f>'[1]освітлення місць заг. користув.'!BC20</f>
        <v>0.11693444507317313</v>
      </c>
      <c r="K69" s="67">
        <f>'[1]вентканали'!$D$50</f>
        <v>0.24369337429343602</v>
      </c>
      <c r="L69" s="67">
        <f>'[1]дератизація, дезінсекція'!$D$40</f>
        <v>0.06983706170866741</v>
      </c>
      <c r="M69" s="67"/>
      <c r="N69" s="67"/>
      <c r="O69" s="69">
        <f>SUM(D69:N69)</f>
        <v>3.280171281433512</v>
      </c>
      <c r="P69" s="70"/>
      <c r="Q69" s="155">
        <f t="shared" si="0"/>
        <v>0.32801712814335127</v>
      </c>
      <c r="R69" s="69">
        <f t="shared" si="1"/>
        <v>3.6081884095768633</v>
      </c>
      <c r="S69" s="156">
        <f t="shared" si="2"/>
        <v>0.7216376819153727</v>
      </c>
      <c r="T69" s="73">
        <f t="shared" si="3"/>
        <v>4.329826091492236</v>
      </c>
      <c r="U69" s="60"/>
    </row>
    <row r="70" spans="1:21" ht="9" customHeight="1">
      <c r="A70" s="65"/>
      <c r="B70" s="80"/>
      <c r="C70" s="81"/>
      <c r="D70" s="81"/>
      <c r="E70" s="81"/>
      <c r="F70" s="81"/>
      <c r="G70" s="81"/>
      <c r="H70" s="82"/>
      <c r="I70" s="82"/>
      <c r="J70" s="82"/>
      <c r="K70" s="82"/>
      <c r="L70" s="82"/>
      <c r="M70" s="82"/>
      <c r="N70" s="82"/>
      <c r="O70" s="83"/>
      <c r="P70" s="83"/>
      <c r="Q70" s="155"/>
      <c r="R70" s="69"/>
      <c r="S70" s="156"/>
      <c r="T70" s="73"/>
      <c r="U70" s="60"/>
    </row>
    <row r="71" spans="1:21" ht="15.75">
      <c r="A71" s="85"/>
      <c r="B71" s="92" t="s">
        <v>153</v>
      </c>
      <c r="C71" s="54" t="s">
        <v>55</v>
      </c>
      <c r="D71" s="86"/>
      <c r="E71" s="86"/>
      <c r="F71" s="86"/>
      <c r="G71" s="86"/>
      <c r="H71" s="87"/>
      <c r="I71" s="87"/>
      <c r="J71" s="87"/>
      <c r="K71" s="87"/>
      <c r="L71" s="87"/>
      <c r="M71" s="87"/>
      <c r="N71" s="87"/>
      <c r="O71" s="88"/>
      <c r="P71" s="88"/>
      <c r="Q71" s="155"/>
      <c r="R71" s="69"/>
      <c r="S71" s="156"/>
      <c r="T71" s="73"/>
      <c r="U71" s="60"/>
    </row>
    <row r="72" spans="1:21" ht="15.75">
      <c r="A72" s="65">
        <v>52</v>
      </c>
      <c r="B72" s="66" t="s">
        <v>154</v>
      </c>
      <c r="C72" s="66" t="s">
        <v>155</v>
      </c>
      <c r="D72" s="67">
        <f>'[1]прибирання прибуд. терит.'!$D$42</f>
        <v>1.2234605292653795</v>
      </c>
      <c r="E72" s="67">
        <f>'[1]техобсл. вода'!$D$35</f>
        <v>0.48245491467999657</v>
      </c>
      <c r="F72" s="67">
        <f>'[1]техобслуж. отопление'!$D$34</f>
        <v>0.15015906768775567</v>
      </c>
      <c r="G72" s="67">
        <v>0</v>
      </c>
      <c r="H72" s="67">
        <f>'[1]техобслуг. електромереж'!BD30</f>
        <v>0.11547069749560279</v>
      </c>
      <c r="I72" s="67">
        <f>'[2]вартість послуги'!$T$67</f>
        <v>0.7322640103249896</v>
      </c>
      <c r="J72" s="67">
        <f>'[1]освітлення місць заг. користув.'!BD20</f>
        <v>0.1051055192062744</v>
      </c>
      <c r="K72" s="67">
        <f>'[1]вентканали'!$D$50</f>
        <v>0.24369337429343602</v>
      </c>
      <c r="L72" s="67">
        <f>'[1]дератизація, дезінсекція'!$D$40</f>
        <v>0.06983706170866741</v>
      </c>
      <c r="M72" s="67"/>
      <c r="N72" s="67"/>
      <c r="O72" s="69">
        <f>SUM(D72:N72)</f>
        <v>3.122445174662102</v>
      </c>
      <c r="P72" s="70"/>
      <c r="Q72" s="155">
        <f t="shared" si="0"/>
        <v>0.31224451746621024</v>
      </c>
      <c r="R72" s="69">
        <f t="shared" si="1"/>
        <v>3.434689692128312</v>
      </c>
      <c r="S72" s="156">
        <f t="shared" si="2"/>
        <v>0.6869379384256624</v>
      </c>
      <c r="T72" s="73">
        <f t="shared" si="3"/>
        <v>4.1216276305539745</v>
      </c>
      <c r="U72" s="60"/>
    </row>
    <row r="73" spans="1:21" ht="15.75">
      <c r="A73" s="65">
        <f>A72+1</f>
        <v>53</v>
      </c>
      <c r="B73" s="66" t="s">
        <v>156</v>
      </c>
      <c r="C73" s="66" t="s">
        <v>157</v>
      </c>
      <c r="D73" s="67">
        <f>'[1]прибирання прибуд. терит.'!$D$42</f>
        <v>1.2234605292653795</v>
      </c>
      <c r="E73" s="67">
        <f>'[1]техобсл. вода'!$D$35</f>
        <v>0.48245491467999657</v>
      </c>
      <c r="F73" s="67">
        <f>'[1]техобслуж. отопление'!$D$34</f>
        <v>0.15015906768775567</v>
      </c>
      <c r="G73" s="67">
        <v>0</v>
      </c>
      <c r="H73" s="67">
        <f>'[1]техобслуг. електромереж'!BE30</f>
        <v>0.1187317569281959</v>
      </c>
      <c r="I73" s="67">
        <f>'[2]вартість послуги'!$T$68</f>
        <v>0.616930047635762</v>
      </c>
      <c r="J73" s="67">
        <f>'[1]освітлення місць заг. користув.'!BE20</f>
        <v>0.14523010045381415</v>
      </c>
      <c r="K73" s="67">
        <f>'[1]вентканали'!$D$50</f>
        <v>0.24369337429343602</v>
      </c>
      <c r="L73" s="67">
        <f>'[1]дератизація, дезінсекція'!$D$40</f>
        <v>0.06983706170866741</v>
      </c>
      <c r="M73" s="67"/>
      <c r="N73" s="67"/>
      <c r="O73" s="69">
        <f>SUM(D73:N73)</f>
        <v>3.0504968526530076</v>
      </c>
      <c r="P73" s="70"/>
      <c r="Q73" s="155">
        <f t="shared" si="0"/>
        <v>0.3050496852653008</v>
      </c>
      <c r="R73" s="69">
        <f t="shared" si="1"/>
        <v>3.3555465379183085</v>
      </c>
      <c r="S73" s="156">
        <f t="shared" si="2"/>
        <v>0.6711093075836617</v>
      </c>
      <c r="T73" s="73">
        <f t="shared" si="3"/>
        <v>4.0266558455019705</v>
      </c>
      <c r="U73" s="60"/>
    </row>
    <row r="74" spans="1:21" ht="7.5" customHeight="1">
      <c r="A74" s="65"/>
      <c r="B74" s="80"/>
      <c r="C74" s="81"/>
      <c r="D74" s="81"/>
      <c r="E74" s="81"/>
      <c r="F74" s="81"/>
      <c r="G74" s="81"/>
      <c r="H74" s="82"/>
      <c r="I74" s="82"/>
      <c r="J74" s="82"/>
      <c r="K74" s="82"/>
      <c r="L74" s="82"/>
      <c r="M74" s="82"/>
      <c r="N74" s="82"/>
      <c r="O74" s="83"/>
      <c r="P74" s="83"/>
      <c r="Q74" s="155"/>
      <c r="R74" s="69"/>
      <c r="S74" s="156"/>
      <c r="T74" s="73"/>
      <c r="U74" s="60"/>
    </row>
    <row r="75" spans="1:21" ht="15.75">
      <c r="A75" s="85"/>
      <c r="B75" s="54" t="s">
        <v>158</v>
      </c>
      <c r="C75" s="54" t="s">
        <v>45</v>
      </c>
      <c r="D75" s="86"/>
      <c r="E75" s="86"/>
      <c r="F75" s="86"/>
      <c r="G75" s="86"/>
      <c r="H75" s="87"/>
      <c r="I75" s="87"/>
      <c r="J75" s="87"/>
      <c r="K75" s="87"/>
      <c r="L75" s="87"/>
      <c r="M75" s="87"/>
      <c r="N75" s="87"/>
      <c r="O75" s="88"/>
      <c r="P75" s="88"/>
      <c r="Q75" s="155"/>
      <c r="R75" s="69"/>
      <c r="S75" s="156"/>
      <c r="T75" s="73"/>
      <c r="U75" s="60"/>
    </row>
    <row r="76" spans="1:21" ht="15.75">
      <c r="A76" s="65">
        <f>A73+1</f>
        <v>54</v>
      </c>
      <c r="B76" s="66" t="s">
        <v>159</v>
      </c>
      <c r="C76" s="66" t="s">
        <v>160</v>
      </c>
      <c r="D76" s="67">
        <f>'[1]прибирання прибуд. терит.'!$D$42</f>
        <v>1.2234605292653795</v>
      </c>
      <c r="E76" s="67">
        <f>'[1]техобсл. вода'!$D$35</f>
        <v>0.48245491467999657</v>
      </c>
      <c r="F76" s="67">
        <f>'[1]техобслуж. отопление'!$D$34</f>
        <v>0.15015906768775567</v>
      </c>
      <c r="G76" s="67">
        <f>'[1]техобслуж. гор.вод'!$D$30</f>
        <v>0.22808578224857054</v>
      </c>
      <c r="H76" s="67">
        <f>'[1]техобслуг. електромереж'!BF30</f>
        <v>0.06605029584523961</v>
      </c>
      <c r="I76" s="67">
        <f>'[2]вартість послуги'!$T$71</f>
        <v>0.5994820833741041</v>
      </c>
      <c r="J76" s="67">
        <f>'[1]освітлення місць заг. користув.'!BF20</f>
        <v>0.10991372365935138</v>
      </c>
      <c r="K76" s="68">
        <f>'[1]вентканали'!$D$49</f>
        <v>0.07605934357539378</v>
      </c>
      <c r="L76" s="67">
        <f>'[1]дератизація, дезінсекція'!$D$40</f>
        <v>0.06983706170866741</v>
      </c>
      <c r="M76" s="67"/>
      <c r="N76" s="67"/>
      <c r="O76" s="69">
        <f>SUM(D76:N76)</f>
        <v>3.0055028020444583</v>
      </c>
      <c r="P76" s="70"/>
      <c r="Q76" s="155">
        <f aca="true" t="shared" si="8" ref="Q76:Q131">O76*0.1</f>
        <v>0.30055028020444585</v>
      </c>
      <c r="R76" s="69">
        <f aca="true" t="shared" si="9" ref="R76:R131">O76+Q76</f>
        <v>3.306053082248904</v>
      </c>
      <c r="S76" s="156">
        <f aca="true" t="shared" si="10" ref="S76:S131">R76*0.2</f>
        <v>0.6612106164497809</v>
      </c>
      <c r="T76" s="73">
        <f aca="true" t="shared" si="11" ref="T76:T131">R76+S76</f>
        <v>3.9672636986986847</v>
      </c>
      <c r="U76" s="60"/>
    </row>
    <row r="77" spans="1:21" ht="15.75">
      <c r="A77" s="65">
        <f>A76+1</f>
        <v>55</v>
      </c>
      <c r="B77" s="66" t="s">
        <v>161</v>
      </c>
      <c r="C77" s="66" t="s">
        <v>162</v>
      </c>
      <c r="D77" s="67">
        <f>'[1]прибирання прибуд. терит.'!$D$42</f>
        <v>1.2234605292653795</v>
      </c>
      <c r="E77" s="67">
        <f>'[1]техобсл. вода'!$D$35</f>
        <v>0.48245491467999657</v>
      </c>
      <c r="F77" s="67">
        <f>'[1]техобслуж. отопление'!$D$34</f>
        <v>0.15015906768775567</v>
      </c>
      <c r="G77" s="67">
        <f>'[1]техобслуж. гор.вод'!$D$30</f>
        <v>0.22808578224857054</v>
      </c>
      <c r="H77" s="67">
        <f>'[1]техобслуг. електромереж'!BG30</f>
        <v>0.1191287124813172</v>
      </c>
      <c r="I77" s="67">
        <f>'[2]вартість послуги'!$T$72</f>
        <v>0.653726386355393</v>
      </c>
      <c r="J77" s="67">
        <f>'[1]освітлення місць заг. користув.'!BG20</f>
        <v>0.14910438384163763</v>
      </c>
      <c r="K77" s="68">
        <f>'[1]вентканали'!$D$49</f>
        <v>0.07605934357539378</v>
      </c>
      <c r="L77" s="67">
        <f>'[1]дератизація, дезінсекція'!$D$40</f>
        <v>0.06983706170866741</v>
      </c>
      <c r="M77" s="67"/>
      <c r="N77" s="67"/>
      <c r="O77" s="69">
        <f>SUM(D77:N77)</f>
        <v>3.1520161818441115</v>
      </c>
      <c r="P77" s="70"/>
      <c r="Q77" s="155">
        <f t="shared" si="8"/>
        <v>0.31520161818441117</v>
      </c>
      <c r="R77" s="69">
        <f t="shared" si="9"/>
        <v>3.4672178000285228</v>
      </c>
      <c r="S77" s="156">
        <f t="shared" si="10"/>
        <v>0.6934435600057046</v>
      </c>
      <c r="T77" s="73">
        <f t="shared" si="11"/>
        <v>4.1606613600342275</v>
      </c>
      <c r="U77" s="60"/>
    </row>
    <row r="78" spans="1:21" ht="9.75" customHeight="1">
      <c r="A78" s="65"/>
      <c r="B78" s="80"/>
      <c r="C78" s="81"/>
      <c r="D78" s="81"/>
      <c r="E78" s="81"/>
      <c r="F78" s="81"/>
      <c r="G78" s="81"/>
      <c r="H78" s="82"/>
      <c r="I78" s="82"/>
      <c r="J78" s="82"/>
      <c r="K78" s="82"/>
      <c r="L78" s="82"/>
      <c r="M78" s="82"/>
      <c r="N78" s="82"/>
      <c r="O78" s="83"/>
      <c r="P78" s="83"/>
      <c r="Q78" s="155"/>
      <c r="R78" s="69"/>
      <c r="S78" s="156"/>
      <c r="T78" s="73"/>
      <c r="U78" s="60"/>
    </row>
    <row r="79" spans="1:21" ht="15.75">
      <c r="A79" s="85"/>
      <c r="B79" s="54" t="s">
        <v>163</v>
      </c>
      <c r="C79" s="54" t="s">
        <v>45</v>
      </c>
      <c r="D79" s="86"/>
      <c r="E79" s="86"/>
      <c r="F79" s="86"/>
      <c r="G79" s="86"/>
      <c r="H79" s="87"/>
      <c r="I79" s="87"/>
      <c r="J79" s="87"/>
      <c r="K79" s="87"/>
      <c r="L79" s="87"/>
      <c r="M79" s="87"/>
      <c r="N79" s="87"/>
      <c r="O79" s="88"/>
      <c r="P79" s="88"/>
      <c r="Q79" s="155"/>
      <c r="R79" s="69"/>
      <c r="S79" s="156"/>
      <c r="T79" s="73"/>
      <c r="U79" s="60"/>
    </row>
    <row r="80" spans="1:21" ht="15.75">
      <c r="A80" s="65">
        <v>56</v>
      </c>
      <c r="B80" s="66" t="s">
        <v>164</v>
      </c>
      <c r="C80" s="66" t="s">
        <v>165</v>
      </c>
      <c r="D80" s="67">
        <f>'[1]прибирання прибуд. терит.'!$D$42</f>
        <v>1.2234605292653795</v>
      </c>
      <c r="E80" s="67">
        <f>'[1]техобсл. вода'!$D$35</f>
        <v>0.48245491467999657</v>
      </c>
      <c r="F80" s="67">
        <f>'[1]техобслуж. отопление'!$D$34</f>
        <v>0.15015906768775567</v>
      </c>
      <c r="G80" s="67">
        <f>'[1]техобслуж. гор.вод'!$D$30</f>
        <v>0.22808578224857054</v>
      </c>
      <c r="H80" s="67">
        <f>'[1]техобслуг. електромереж'!BH30</f>
        <v>0.10858424844512457</v>
      </c>
      <c r="I80" s="67">
        <f>'[2]вартість послуги'!$T$75</f>
        <v>0.632813422723504</v>
      </c>
      <c r="J80" s="67">
        <f>'[1]освітлення місць заг. користув.'!BH20</f>
        <v>0.09492745992033177</v>
      </c>
      <c r="K80" s="68">
        <f>'[1]вентканали'!$D$49</f>
        <v>0.07605934357539378</v>
      </c>
      <c r="L80" s="67">
        <f>'[1]дератизація, дезінсекція'!$D$40</f>
        <v>0.06983706170866741</v>
      </c>
      <c r="M80" s="67"/>
      <c r="N80" s="67"/>
      <c r="O80" s="69">
        <f>SUM(D80:N80)</f>
        <v>3.066381830254724</v>
      </c>
      <c r="P80" s="70"/>
      <c r="Q80" s="155">
        <f t="shared" si="8"/>
        <v>0.3066381830254724</v>
      </c>
      <c r="R80" s="69">
        <f t="shared" si="9"/>
        <v>3.3730200132801964</v>
      </c>
      <c r="S80" s="156">
        <f t="shared" si="10"/>
        <v>0.6746040026560394</v>
      </c>
      <c r="T80" s="73">
        <f t="shared" si="11"/>
        <v>4.047624015936236</v>
      </c>
      <c r="U80" s="60"/>
    </row>
    <row r="81" spans="1:21" ht="15.75">
      <c r="A81" s="65">
        <f>A80+1</f>
        <v>57</v>
      </c>
      <c r="B81" s="66" t="s">
        <v>166</v>
      </c>
      <c r="C81" s="66" t="s">
        <v>167</v>
      </c>
      <c r="D81" s="67">
        <f>'[1]прибирання прибуд. терит.'!$D$42</f>
        <v>1.2234605292653795</v>
      </c>
      <c r="E81" s="67">
        <f>'[1]техобсл. вода'!$D$35</f>
        <v>0.48245491467999657</v>
      </c>
      <c r="F81" s="67">
        <f>'[1]техобслуж. отопление'!$D$34</f>
        <v>0.15015906768775567</v>
      </c>
      <c r="G81" s="67">
        <f>'[1]техобслуж. гор.вод'!$D$30</f>
        <v>0.22808578224857054</v>
      </c>
      <c r="H81" s="67">
        <f>'[1]техобслуг. електромереж'!BI30</f>
        <v>0.12406761308032666</v>
      </c>
      <c r="I81" s="67">
        <f>'[2]вартість послуги'!$T$76</f>
        <v>0.6804448584705008</v>
      </c>
      <c r="J81" s="67">
        <f>'[1]освітлення місць заг. користув.'!BI20</f>
        <v>0.12906502194255964</v>
      </c>
      <c r="K81" s="68">
        <f>'[1]вентканали'!$D$49</f>
        <v>0.07605934357539378</v>
      </c>
      <c r="L81" s="67">
        <f>'[1]дератизація, дезінсекція'!$D$40</f>
        <v>0.06983706170866741</v>
      </c>
      <c r="M81" s="67"/>
      <c r="N81" s="67"/>
      <c r="O81" s="69">
        <f>SUM(D81:N81)</f>
        <v>3.1636341926591505</v>
      </c>
      <c r="P81" s="70"/>
      <c r="Q81" s="155">
        <f t="shared" si="8"/>
        <v>0.31636341926591505</v>
      </c>
      <c r="R81" s="69">
        <f t="shared" si="9"/>
        <v>3.4799976119250653</v>
      </c>
      <c r="S81" s="156">
        <f t="shared" si="10"/>
        <v>0.6959995223850131</v>
      </c>
      <c r="T81" s="73">
        <f t="shared" si="11"/>
        <v>4.175997134310078</v>
      </c>
      <c r="U81" s="60"/>
    </row>
    <row r="82" spans="1:21" ht="8.25" customHeight="1">
      <c r="A82" s="65"/>
      <c r="B82" s="80"/>
      <c r="C82" s="81"/>
      <c r="D82" s="81"/>
      <c r="E82" s="81"/>
      <c r="F82" s="81"/>
      <c r="G82" s="81"/>
      <c r="H82" s="82"/>
      <c r="I82" s="82"/>
      <c r="J82" s="82"/>
      <c r="K82" s="82"/>
      <c r="L82" s="82"/>
      <c r="M82" s="82"/>
      <c r="N82" s="82"/>
      <c r="O82" s="83"/>
      <c r="P82" s="83"/>
      <c r="Q82" s="155"/>
      <c r="R82" s="69"/>
      <c r="S82" s="156"/>
      <c r="T82" s="73"/>
      <c r="U82" s="60"/>
    </row>
    <row r="83" spans="1:21" ht="15.75">
      <c r="A83" s="85"/>
      <c r="B83" s="54" t="s">
        <v>168</v>
      </c>
      <c r="C83" s="54" t="s">
        <v>45</v>
      </c>
      <c r="D83" s="86"/>
      <c r="E83" s="86"/>
      <c r="F83" s="86"/>
      <c r="G83" s="86"/>
      <c r="H83" s="87"/>
      <c r="I83" s="87"/>
      <c r="J83" s="87"/>
      <c r="K83" s="87"/>
      <c r="L83" s="87"/>
      <c r="M83" s="87"/>
      <c r="N83" s="87"/>
      <c r="O83" s="88"/>
      <c r="P83" s="88"/>
      <c r="Q83" s="155"/>
      <c r="R83" s="69"/>
      <c r="S83" s="156"/>
      <c r="T83" s="73"/>
      <c r="U83" s="60"/>
    </row>
    <row r="84" spans="1:21" ht="15.75">
      <c r="A84" s="65">
        <v>58</v>
      </c>
      <c r="B84" s="66" t="s">
        <v>169</v>
      </c>
      <c r="C84" s="66" t="s">
        <v>170</v>
      </c>
      <c r="D84" s="67">
        <f>'[1]прибирання прибуд. терит.'!$D$42</f>
        <v>1.2234605292653795</v>
      </c>
      <c r="E84" s="67">
        <f>'[1]техобсл. вода'!$D$35</f>
        <v>0.48245491467999657</v>
      </c>
      <c r="F84" s="67">
        <f>'[1]техобслуж. отопление'!$D$34</f>
        <v>0.15015906768775567</v>
      </c>
      <c r="G84" s="67">
        <f>'[1]техобслуж. гор.вод'!$D$30</f>
        <v>0.22808578224857054</v>
      </c>
      <c r="H84" s="67">
        <f>'[1]техобслуг. електромереж'!BJ30</f>
        <v>0.1140311838757769</v>
      </c>
      <c r="I84" s="67">
        <f>'[2]вартість послуги'!$T$79</f>
        <v>0.618635844210895</v>
      </c>
      <c r="J84" s="67">
        <f>'[1]освітлення місць заг. користув.'!BJ20</f>
        <v>0.13465639658967968</v>
      </c>
      <c r="K84" s="68">
        <f>'[1]вентканали'!$D$49</f>
        <v>0.07605934357539378</v>
      </c>
      <c r="L84" s="67">
        <f>'[1]дератизація, дезінсекція'!$D$40</f>
        <v>0.06983706170866741</v>
      </c>
      <c r="M84" s="67"/>
      <c r="N84" s="67"/>
      <c r="O84" s="69">
        <f aca="true" t="shared" si="12" ref="O84:O92">SUM(D84:N84)</f>
        <v>3.0973801238421155</v>
      </c>
      <c r="P84" s="70"/>
      <c r="Q84" s="155">
        <f t="shared" si="8"/>
        <v>0.30973801238421156</v>
      </c>
      <c r="R84" s="69">
        <f t="shared" si="9"/>
        <v>3.407118136226327</v>
      </c>
      <c r="S84" s="156">
        <f t="shared" si="10"/>
        <v>0.6814236272452655</v>
      </c>
      <c r="T84" s="73">
        <f t="shared" si="11"/>
        <v>4.088541763471593</v>
      </c>
      <c r="U84" s="60"/>
    </row>
    <row r="85" spans="1:21" ht="15.75">
      <c r="A85" s="65">
        <f aca="true" t="shared" si="13" ref="A85:A92">A84+1</f>
        <v>59</v>
      </c>
      <c r="B85" s="66" t="s">
        <v>171</v>
      </c>
      <c r="C85" s="66" t="s">
        <v>172</v>
      </c>
      <c r="D85" s="67">
        <f>'[1]прибирання прибуд. терит.'!$D$42</f>
        <v>1.2234605292653795</v>
      </c>
      <c r="E85" s="67">
        <f>'[1]техобсл. вода'!$D$35</f>
        <v>0.48245491467999657</v>
      </c>
      <c r="F85" s="67">
        <f>'[1]техобслуж. отопление'!$D$34</f>
        <v>0.15015906768775567</v>
      </c>
      <c r="G85" s="67">
        <f>'[1]техобслуж. гор.вод'!$D$30</f>
        <v>0.22808578224857054</v>
      </c>
      <c r="H85" s="67">
        <f>'[1]техобслуг. електромереж'!BK30</f>
        <v>0.11533053746658725</v>
      </c>
      <c r="I85" s="67">
        <f>'[2]вартість послуги'!$T$80</f>
        <v>0.6229210383222709</v>
      </c>
      <c r="J85" s="67">
        <f>'[1]освітлення місць заг. користув.'!BK20</f>
        <v>0.1361907687367319</v>
      </c>
      <c r="K85" s="68">
        <f>'[1]вентканали'!$D$49</f>
        <v>0.07605934357539378</v>
      </c>
      <c r="L85" s="67">
        <f>'[1]дератизація, дезінсекція'!$D$40</f>
        <v>0.06983706170866741</v>
      </c>
      <c r="M85" s="67"/>
      <c r="N85" s="67"/>
      <c r="O85" s="69">
        <f t="shared" si="12"/>
        <v>3.1044990436913538</v>
      </c>
      <c r="P85" s="70"/>
      <c r="Q85" s="155">
        <f t="shared" si="8"/>
        <v>0.3104499043691354</v>
      </c>
      <c r="R85" s="69">
        <f t="shared" si="9"/>
        <v>3.414948948060489</v>
      </c>
      <c r="S85" s="156">
        <f t="shared" si="10"/>
        <v>0.6829897896120979</v>
      </c>
      <c r="T85" s="73">
        <f t="shared" si="11"/>
        <v>4.097938737672587</v>
      </c>
      <c r="U85" s="60"/>
    </row>
    <row r="86" spans="1:21" ht="15.75">
      <c r="A86" s="65">
        <f t="shared" si="13"/>
        <v>60</v>
      </c>
      <c r="B86" s="66" t="s">
        <v>173</v>
      </c>
      <c r="C86" s="66" t="s">
        <v>174</v>
      </c>
      <c r="D86" s="67">
        <f>'[1]прибирання прибуд. терит.'!$D$42</f>
        <v>1.2234605292653795</v>
      </c>
      <c r="E86" s="67">
        <f>'[1]техобсл. вода'!$D$35</f>
        <v>0.48245491467999657</v>
      </c>
      <c r="F86" s="67">
        <f>'[1]техобслуж. отопление'!$D$34</f>
        <v>0.15015906768775567</v>
      </c>
      <c r="G86" s="67">
        <f>'[1]техобслуж. гор.вод'!$D$30</f>
        <v>0.22808578224857054</v>
      </c>
      <c r="H86" s="67">
        <f>'[1]техобслуг. електромереж'!BL30</f>
        <v>0.10719747953206124</v>
      </c>
      <c r="I86" s="67">
        <f>'[2]вартість послуги'!$T$81</f>
        <v>0.6354009876555826</v>
      </c>
      <c r="J86" s="67">
        <f>'[1]освітлення місць заг. користув.'!BL20</f>
        <v>0.11811405348702576</v>
      </c>
      <c r="K86" s="68">
        <f>'[1]вентканали'!$D$49</f>
        <v>0.07605934357539378</v>
      </c>
      <c r="L86" s="67">
        <f>'[1]дератизація, дезінсекція'!$D$40</f>
        <v>0.06983706170866741</v>
      </c>
      <c r="M86" s="67"/>
      <c r="N86" s="67"/>
      <c r="O86" s="69">
        <f t="shared" si="12"/>
        <v>3.090769219840433</v>
      </c>
      <c r="P86" s="70"/>
      <c r="Q86" s="155">
        <f t="shared" si="8"/>
        <v>0.3090769219840433</v>
      </c>
      <c r="R86" s="69">
        <f t="shared" si="9"/>
        <v>3.3998461418244763</v>
      </c>
      <c r="S86" s="156">
        <f t="shared" si="10"/>
        <v>0.6799692283648953</v>
      </c>
      <c r="T86" s="73">
        <f t="shared" si="11"/>
        <v>4.079815370189372</v>
      </c>
      <c r="U86" s="60"/>
    </row>
    <row r="87" spans="1:21" ht="15.75">
      <c r="A87" s="65">
        <f t="shared" si="13"/>
        <v>61</v>
      </c>
      <c r="B87" s="66" t="s">
        <v>175</v>
      </c>
      <c r="C87" s="66" t="s">
        <v>176</v>
      </c>
      <c r="D87" s="67">
        <f>'[1]прибирання прибуд. терит.'!$D$42</f>
        <v>1.2234605292653795</v>
      </c>
      <c r="E87" s="67">
        <f>'[1]техобсл. вода'!$D$35</f>
        <v>0.48245491467999657</v>
      </c>
      <c r="F87" s="67">
        <f>'[1]техобслуж. отопление'!$D$34</f>
        <v>0.15015906768775567</v>
      </c>
      <c r="G87" s="67">
        <f>'[1]техобслуж. гор.вод'!$D$30</f>
        <v>0.22808578224857054</v>
      </c>
      <c r="H87" s="67">
        <f>'[1]техобслуг. електромереж'!BM30</f>
        <v>0.09520193813906792</v>
      </c>
      <c r="I87" s="67">
        <f>'[2]вартість послуги'!$T$82</f>
        <v>0.677761688785046</v>
      </c>
      <c r="J87" s="67">
        <f>'[1]освітлення місць заг. користув.'!BM20</f>
        <v>0.09777135719420385</v>
      </c>
      <c r="K87" s="68">
        <f>'[1]вентканали'!$D$49</f>
        <v>0.07605934357539378</v>
      </c>
      <c r="L87" s="67">
        <f>'[1]дератизація, дезінсекція'!$D$40</f>
        <v>0.06983706170866741</v>
      </c>
      <c r="M87" s="67"/>
      <c r="N87" s="67"/>
      <c r="O87" s="69">
        <f t="shared" si="12"/>
        <v>3.100791683284081</v>
      </c>
      <c r="P87" s="70"/>
      <c r="Q87" s="155">
        <f t="shared" si="8"/>
        <v>0.3100791683284081</v>
      </c>
      <c r="R87" s="69">
        <f t="shared" si="9"/>
        <v>3.410870851612489</v>
      </c>
      <c r="S87" s="156">
        <f t="shared" si="10"/>
        <v>0.6821741703224978</v>
      </c>
      <c r="T87" s="73">
        <f t="shared" si="11"/>
        <v>4.093045021934987</v>
      </c>
      <c r="U87" s="60"/>
    </row>
    <row r="88" spans="1:21" ht="15.75">
      <c r="A88" s="65">
        <f t="shared" si="13"/>
        <v>62</v>
      </c>
      <c r="B88" s="66" t="s">
        <v>177</v>
      </c>
      <c r="C88" s="66" t="s">
        <v>178</v>
      </c>
      <c r="D88" s="67">
        <f>'[1]прибирання прибуд. терит.'!$D$42</f>
        <v>1.2234605292653795</v>
      </c>
      <c r="E88" s="67">
        <f>'[1]техобсл. вода'!$D$35</f>
        <v>0.48245491467999657</v>
      </c>
      <c r="F88" s="67">
        <f>'[1]техобслуж. отопление'!$D$34</f>
        <v>0.15015906768775567</v>
      </c>
      <c r="G88" s="67">
        <f>'[1]техобслуж. гор.вод'!$D$30</f>
        <v>0.22808578224857054</v>
      </c>
      <c r="H88" s="67">
        <f>'[1]техобслуг. електромереж'!BN30</f>
        <v>0.09852946564261084</v>
      </c>
      <c r="I88" s="67">
        <f>'[2]вартість послуги'!$T$83</f>
        <v>0.604647189965426</v>
      </c>
      <c r="J88" s="67">
        <f>'[1]освітлення місць заг. користув.'!BN20</f>
        <v>0.12021607704695379</v>
      </c>
      <c r="K88" s="68">
        <f>'[1]вентканали'!$D$49</f>
        <v>0.07605934357539378</v>
      </c>
      <c r="L88" s="67">
        <f>'[1]дератизація, дезінсекція'!$D$40</f>
        <v>0.06983706170866741</v>
      </c>
      <c r="M88" s="67"/>
      <c r="N88" s="67"/>
      <c r="O88" s="69">
        <f t="shared" si="12"/>
        <v>3.053449431820754</v>
      </c>
      <c r="P88" s="70"/>
      <c r="Q88" s="155">
        <f t="shared" si="8"/>
        <v>0.3053449431820754</v>
      </c>
      <c r="R88" s="69">
        <f t="shared" si="9"/>
        <v>3.3587943750028293</v>
      </c>
      <c r="S88" s="156">
        <f t="shared" si="10"/>
        <v>0.6717588750005659</v>
      </c>
      <c r="T88" s="73">
        <f t="shared" si="11"/>
        <v>4.030553250003395</v>
      </c>
      <c r="U88" s="60"/>
    </row>
    <row r="89" spans="1:21" ht="15.75">
      <c r="A89" s="65">
        <f t="shared" si="13"/>
        <v>63</v>
      </c>
      <c r="B89" s="66" t="s">
        <v>179</v>
      </c>
      <c r="C89" s="66" t="s">
        <v>180</v>
      </c>
      <c r="D89" s="67">
        <f>'[1]прибирання прибуд. терит.'!$D$42</f>
        <v>1.2234605292653795</v>
      </c>
      <c r="E89" s="67">
        <f>'[1]техобсл. вода'!$D$35</f>
        <v>0.48245491467999657</v>
      </c>
      <c r="F89" s="67">
        <f>'[1]техобслуж. отопление'!$D$34</f>
        <v>0.15015906768775567</v>
      </c>
      <c r="G89" s="67">
        <f>'[1]техобслуж. гор.вод'!$D$30</f>
        <v>0.22808578224857054</v>
      </c>
      <c r="H89" s="67">
        <f>'[1]техобслуг. електромереж'!BO30</f>
        <v>0.12359183869493337</v>
      </c>
      <c r="I89" s="67">
        <f>'[2]вартість послуги'!$T$84</f>
        <v>0.6541898218431451</v>
      </c>
      <c r="J89" s="67">
        <f>'[1]освітлення місць заг. користув.'!BO20</f>
        <v>0.09355686036545006</v>
      </c>
      <c r="K89" s="68">
        <f>'[1]вентканали'!$D$49</f>
        <v>0.07605934357539378</v>
      </c>
      <c r="L89" s="67">
        <f>'[1]дератизація, дезінсекція'!$D$40</f>
        <v>0.06983706170866741</v>
      </c>
      <c r="M89" s="67"/>
      <c r="N89" s="67"/>
      <c r="O89" s="69">
        <f t="shared" si="12"/>
        <v>3.101395220069292</v>
      </c>
      <c r="P89" s="70"/>
      <c r="Q89" s="155">
        <f t="shared" si="8"/>
        <v>0.3101395220069292</v>
      </c>
      <c r="R89" s="69">
        <f t="shared" si="9"/>
        <v>3.411534742076221</v>
      </c>
      <c r="S89" s="156">
        <f t="shared" si="10"/>
        <v>0.6823069484152442</v>
      </c>
      <c r="T89" s="73">
        <f t="shared" si="11"/>
        <v>4.093841690491465</v>
      </c>
      <c r="U89" s="60"/>
    </row>
    <row r="90" spans="1:21" ht="15.75">
      <c r="A90" s="65">
        <f t="shared" si="13"/>
        <v>64</v>
      </c>
      <c r="B90" s="66" t="s">
        <v>181</v>
      </c>
      <c r="C90" s="66" t="s">
        <v>182</v>
      </c>
      <c r="D90" s="67">
        <f>'[1]прибирання прибуд. терит.'!$D$42</f>
        <v>1.2234605292653795</v>
      </c>
      <c r="E90" s="67">
        <f>'[1]техобсл. вода'!$D$35</f>
        <v>0.48245491467999657</v>
      </c>
      <c r="F90" s="67">
        <f>'[1]техобслуж. отопление'!$D$34</f>
        <v>0.15015906768775567</v>
      </c>
      <c r="G90" s="67">
        <f>'[1]техобслуж. гор.вод'!$D$30</f>
        <v>0.22808578224857054</v>
      </c>
      <c r="H90" s="67">
        <f>'[1]техобслуг. електромереж'!BP30</f>
        <v>0.09489028429545551</v>
      </c>
      <c r="I90" s="67">
        <f>'[2]вартість послуги'!$T$85</f>
        <v>0.6918072111079707</v>
      </c>
      <c r="J90" s="67">
        <f>'[1]освітлення місць заг. користув.'!BP20</f>
        <v>0.16808012493121094</v>
      </c>
      <c r="K90" s="68">
        <f>'[1]вентканали'!$D$49</f>
        <v>0.07605934357539378</v>
      </c>
      <c r="L90" s="67">
        <f>'[1]дератизація, дезінсекція'!$D$40</f>
        <v>0.06983706170866741</v>
      </c>
      <c r="M90" s="67"/>
      <c r="N90" s="67"/>
      <c r="O90" s="69">
        <f t="shared" si="12"/>
        <v>3.1848343195004007</v>
      </c>
      <c r="P90" s="70"/>
      <c r="Q90" s="155">
        <f t="shared" si="8"/>
        <v>0.3184834319500401</v>
      </c>
      <c r="R90" s="69">
        <f t="shared" si="9"/>
        <v>3.503317751450441</v>
      </c>
      <c r="S90" s="156">
        <f t="shared" si="10"/>
        <v>0.7006635502900882</v>
      </c>
      <c r="T90" s="73">
        <f t="shared" si="11"/>
        <v>4.203981301740529</v>
      </c>
      <c r="U90" s="60"/>
    </row>
    <row r="91" spans="1:21" ht="15.75">
      <c r="A91" s="65">
        <f t="shared" si="13"/>
        <v>65</v>
      </c>
      <c r="B91" s="66" t="s">
        <v>183</v>
      </c>
      <c r="C91" s="66" t="s">
        <v>184</v>
      </c>
      <c r="D91" s="67">
        <f>'[1]прибирання прибуд. терит.'!$D$42</f>
        <v>1.2234605292653795</v>
      </c>
      <c r="E91" s="67">
        <f>'[1]техобсл. вода'!$D$35</f>
        <v>0.48245491467999657</v>
      </c>
      <c r="F91" s="67">
        <f>'[1]техобслуж. отопление'!$D$34</f>
        <v>0.15015906768775567</v>
      </c>
      <c r="G91" s="67">
        <f>'[1]техобслуж. гор.вод'!$D$30</f>
        <v>0.22808578224857054</v>
      </c>
      <c r="H91" s="67">
        <f>'[1]техобслуг. електромереж'!BQ30</f>
        <v>0.09470222376376852</v>
      </c>
      <c r="I91" s="67">
        <f>'[2]вартість послуги'!$T$86</f>
        <v>0.6046735031537546</v>
      </c>
      <c r="J91" s="67">
        <f>'[1]освітлення місць заг. користув.'!BQ20</f>
        <v>0.11764622155043196</v>
      </c>
      <c r="K91" s="68">
        <f>'[1]вентканали'!$D$49</f>
        <v>0.07605934357539378</v>
      </c>
      <c r="L91" s="67">
        <f>'[1]дератизація, дезінсекція'!$D$40</f>
        <v>0.06983706170866741</v>
      </c>
      <c r="M91" s="67"/>
      <c r="N91" s="67"/>
      <c r="O91" s="69">
        <f t="shared" si="12"/>
        <v>3.0470786476337186</v>
      </c>
      <c r="P91" s="70"/>
      <c r="Q91" s="155">
        <f t="shared" si="8"/>
        <v>0.30470786476337186</v>
      </c>
      <c r="R91" s="69">
        <f t="shared" si="9"/>
        <v>3.3517865123970907</v>
      </c>
      <c r="S91" s="156">
        <f t="shared" si="10"/>
        <v>0.6703573024794182</v>
      </c>
      <c r="T91" s="73">
        <f t="shared" si="11"/>
        <v>4.022143814876509</v>
      </c>
      <c r="U91" s="60"/>
    </row>
    <row r="92" spans="1:21" ht="15.75">
      <c r="A92" s="65">
        <f t="shared" si="13"/>
        <v>66</v>
      </c>
      <c r="B92" s="66" t="s">
        <v>185</v>
      </c>
      <c r="C92" s="66" t="s">
        <v>186</v>
      </c>
      <c r="D92" s="67">
        <f>'[1]прибирання прибуд. терит.'!$D$42</f>
        <v>1.2234605292653795</v>
      </c>
      <c r="E92" s="67">
        <f>'[1]техобсл. вода'!$D$35</f>
        <v>0.48245491467999657</v>
      </c>
      <c r="F92" s="67">
        <f>'[1]техобслуж. отопление'!$D$34</f>
        <v>0.15015906768775567</v>
      </c>
      <c r="G92" s="67">
        <f>'[1]техобслуж. гор.вод'!$D$30</f>
        <v>0.22808578224857054</v>
      </c>
      <c r="H92" s="67">
        <f>'[1]техобслуг. електромереж'!BR30</f>
        <v>0.08694249501988542</v>
      </c>
      <c r="I92" s="67">
        <f>'[2]вартість послуги'!$T$87</f>
        <v>0.6512478490086825</v>
      </c>
      <c r="J92" s="67">
        <f>'[1]освітлення місць заг. користув.'!BR20</f>
        <v>0.13483654223910516</v>
      </c>
      <c r="K92" s="68">
        <f>'[1]вентканали'!$D$49</f>
        <v>0.07605934357539378</v>
      </c>
      <c r="L92" s="67">
        <f>'[1]дератизація, дезінсекція'!$D$40</f>
        <v>0.06983706170866741</v>
      </c>
      <c r="M92" s="67"/>
      <c r="N92" s="67"/>
      <c r="O92" s="69">
        <f t="shared" si="12"/>
        <v>3.1030835854334367</v>
      </c>
      <c r="P92" s="70"/>
      <c r="Q92" s="155">
        <f t="shared" si="8"/>
        <v>0.3103083585433437</v>
      </c>
      <c r="R92" s="69">
        <f t="shared" si="9"/>
        <v>3.41339194397678</v>
      </c>
      <c r="S92" s="156">
        <f t="shared" si="10"/>
        <v>0.682678388795356</v>
      </c>
      <c r="T92" s="73">
        <f t="shared" si="11"/>
        <v>4.096070332772136</v>
      </c>
      <c r="U92" s="60"/>
    </row>
    <row r="93" spans="1:21" ht="8.25" customHeight="1">
      <c r="A93" s="65"/>
      <c r="B93" s="80"/>
      <c r="C93" s="81"/>
      <c r="D93" s="81"/>
      <c r="E93" s="81"/>
      <c r="F93" s="81"/>
      <c r="G93" s="81"/>
      <c r="H93" s="82"/>
      <c r="I93" s="82"/>
      <c r="J93" s="82"/>
      <c r="K93" s="82"/>
      <c r="L93" s="82"/>
      <c r="M93" s="82"/>
      <c r="N93" s="82"/>
      <c r="O93" s="83"/>
      <c r="P93" s="83"/>
      <c r="Q93" s="155"/>
      <c r="R93" s="69"/>
      <c r="S93" s="156"/>
      <c r="T93" s="73"/>
      <c r="U93" s="60"/>
    </row>
    <row r="94" spans="1:21" ht="15.75">
      <c r="A94" s="85"/>
      <c r="B94" s="54" t="s">
        <v>187</v>
      </c>
      <c r="C94" s="54" t="s">
        <v>55</v>
      </c>
      <c r="D94" s="86"/>
      <c r="E94" s="86"/>
      <c r="F94" s="86"/>
      <c r="G94" s="86"/>
      <c r="H94" s="87"/>
      <c r="I94" s="87"/>
      <c r="J94" s="87"/>
      <c r="K94" s="87"/>
      <c r="L94" s="87"/>
      <c r="M94" s="87"/>
      <c r="N94" s="87"/>
      <c r="O94" s="88"/>
      <c r="P94" s="88"/>
      <c r="Q94" s="155"/>
      <c r="R94" s="69"/>
      <c r="S94" s="156"/>
      <c r="T94" s="73"/>
      <c r="U94" s="60"/>
    </row>
    <row r="95" spans="1:21" ht="15.75">
      <c r="A95" s="65">
        <v>67</v>
      </c>
      <c r="B95" s="66" t="s">
        <v>188</v>
      </c>
      <c r="C95" s="66" t="s">
        <v>189</v>
      </c>
      <c r="D95" s="67">
        <f>'[1]прибирання прибуд. терит.'!$D$42</f>
        <v>1.2234605292653795</v>
      </c>
      <c r="E95" s="67">
        <f>'[1]техобсл. вода'!$D$35</f>
        <v>0.48245491467999657</v>
      </c>
      <c r="F95" s="67">
        <f>'[1]техобслуж. отопление'!$D$34</f>
        <v>0.15015906768775567</v>
      </c>
      <c r="G95" s="67">
        <v>0</v>
      </c>
      <c r="H95" s="67">
        <f>'[1]техобслуг. електромереж'!BS30</f>
        <v>0.12283543968820218</v>
      </c>
      <c r="I95" s="67">
        <f>'[2]вартість послуги'!$T$90</f>
        <v>0.7470690077403916</v>
      </c>
      <c r="J95" s="67">
        <f>'[1]освітлення місць заг. користув.'!BS20</f>
        <v>0.12778321694975608</v>
      </c>
      <c r="K95" s="67">
        <f>'[1]вентканали'!$D$50</f>
        <v>0.24369337429343602</v>
      </c>
      <c r="L95" s="67">
        <f>'[1]дератизація, дезінсекція'!$D$40</f>
        <v>0.06983706170866741</v>
      </c>
      <c r="M95" s="67"/>
      <c r="N95" s="67"/>
      <c r="O95" s="69">
        <f>SUM(D95:N95)</f>
        <v>3.167292612013585</v>
      </c>
      <c r="P95" s="70"/>
      <c r="Q95" s="155">
        <f t="shared" si="8"/>
        <v>0.3167292612013585</v>
      </c>
      <c r="R95" s="69">
        <f t="shared" si="9"/>
        <v>3.4840218732149433</v>
      </c>
      <c r="S95" s="156">
        <f t="shared" si="10"/>
        <v>0.6968043746429887</v>
      </c>
      <c r="T95" s="73">
        <f t="shared" si="11"/>
        <v>4.180826247857932</v>
      </c>
      <c r="U95" s="60"/>
    </row>
    <row r="96" spans="1:21" ht="15.75">
      <c r="A96" s="65">
        <f>A95+1</f>
        <v>68</v>
      </c>
      <c r="B96" s="66" t="s">
        <v>190</v>
      </c>
      <c r="C96" s="66" t="s">
        <v>191</v>
      </c>
      <c r="D96" s="67">
        <f>'[1]прибирання прибуд. терит.'!$D$42</f>
        <v>1.2234605292653795</v>
      </c>
      <c r="E96" s="67">
        <f>'[1]техобсл. вода'!$D$35</f>
        <v>0.48245491467999657</v>
      </c>
      <c r="F96" s="67">
        <f>'[1]техобслуж. отопление'!$D$34</f>
        <v>0.15015906768775567</v>
      </c>
      <c r="G96" s="67">
        <v>0</v>
      </c>
      <c r="H96" s="67">
        <f>'[1]техобслуг. електромереж'!BT30</f>
        <v>0.11750633113293352</v>
      </c>
      <c r="I96" s="67">
        <f>'[2]вартість послуги'!$T$91</f>
        <v>0.6430383677292895</v>
      </c>
      <c r="J96" s="67">
        <f>'[1]освітлення місць заг. користув.'!BT20</f>
        <v>0.1138809329941417</v>
      </c>
      <c r="K96" s="67">
        <f>'[1]вентканали'!$D$50</f>
        <v>0.24369337429343602</v>
      </c>
      <c r="L96" s="67">
        <f>'[1]дератизація, дезінсекція'!$D$40</f>
        <v>0.06983706170866741</v>
      </c>
      <c r="M96" s="67"/>
      <c r="N96" s="67"/>
      <c r="O96" s="69">
        <f>SUM(D96:N96)</f>
        <v>3.0440305794916003</v>
      </c>
      <c r="P96" s="70"/>
      <c r="Q96" s="155">
        <f t="shared" si="8"/>
        <v>0.30440305794916006</v>
      </c>
      <c r="R96" s="69">
        <f t="shared" si="9"/>
        <v>3.34843363744076</v>
      </c>
      <c r="S96" s="156">
        <f t="shared" si="10"/>
        <v>0.6696867274881521</v>
      </c>
      <c r="T96" s="73">
        <f t="shared" si="11"/>
        <v>4.018120364928913</v>
      </c>
      <c r="U96" s="60"/>
    </row>
    <row r="97" spans="1:21" ht="15.75">
      <c r="A97" s="65">
        <f>A96+1</f>
        <v>69</v>
      </c>
      <c r="B97" s="66" t="s">
        <v>192</v>
      </c>
      <c r="C97" s="66" t="s">
        <v>193</v>
      </c>
      <c r="D97" s="67">
        <f>'[1]прибирання прибуд. терит.'!$D$42</f>
        <v>1.2234605292653795</v>
      </c>
      <c r="E97" s="67">
        <f>'[1]техобсл. вода'!$D$35</f>
        <v>0.48245491467999657</v>
      </c>
      <c r="F97" s="67">
        <f>'[1]техобслуж. отопление'!$D$34</f>
        <v>0.15015906768775567</v>
      </c>
      <c r="G97" s="67">
        <v>0</v>
      </c>
      <c r="H97" s="67">
        <f>'[1]техобслуг. електромереж'!BU30</f>
        <v>0.12687246865111754</v>
      </c>
      <c r="I97" s="67">
        <f>'[2]вартість послуги'!$T$92</f>
        <v>0.6348262139388957</v>
      </c>
      <c r="J97" s="67">
        <f>'[1]освітлення місць заг. користув.'!BU20</f>
        <v>0.11548499927447846</v>
      </c>
      <c r="K97" s="67">
        <f>'[1]вентканали'!$D$50</f>
        <v>0.24369337429343602</v>
      </c>
      <c r="L97" s="67">
        <f>'[1]дератизація, дезінсекція'!$D$40</f>
        <v>0.06983706170866741</v>
      </c>
      <c r="M97" s="67"/>
      <c r="N97" s="67"/>
      <c r="O97" s="69">
        <f>SUM(D97:N97)</f>
        <v>3.0467886294997273</v>
      </c>
      <c r="P97" s="70"/>
      <c r="Q97" s="155">
        <f t="shared" si="8"/>
        <v>0.30467886294997276</v>
      </c>
      <c r="R97" s="69">
        <f t="shared" si="9"/>
        <v>3.3514674924497</v>
      </c>
      <c r="S97" s="156">
        <f t="shared" si="10"/>
        <v>0.67029349848994</v>
      </c>
      <c r="T97" s="73">
        <f t="shared" si="11"/>
        <v>4.02176099093964</v>
      </c>
      <c r="U97" s="60"/>
    </row>
    <row r="98" spans="1:21" ht="7.5" customHeight="1">
      <c r="A98" s="65"/>
      <c r="B98" s="80"/>
      <c r="C98" s="81"/>
      <c r="D98" s="81"/>
      <c r="E98" s="81"/>
      <c r="F98" s="81"/>
      <c r="G98" s="81"/>
      <c r="H98" s="82"/>
      <c r="I98" s="82"/>
      <c r="J98" s="82"/>
      <c r="K98" s="82"/>
      <c r="L98" s="82"/>
      <c r="M98" s="82"/>
      <c r="N98" s="82"/>
      <c r="O98" s="83"/>
      <c r="P98" s="83"/>
      <c r="Q98" s="155"/>
      <c r="R98" s="69"/>
      <c r="S98" s="156"/>
      <c r="T98" s="73"/>
      <c r="U98" s="60"/>
    </row>
    <row r="99" spans="1:21" ht="32.25" customHeight="1">
      <c r="A99" s="85"/>
      <c r="B99" s="54" t="s">
        <v>194</v>
      </c>
      <c r="C99" s="54" t="s">
        <v>195</v>
      </c>
      <c r="D99" s="86"/>
      <c r="E99" s="86"/>
      <c r="F99" s="86"/>
      <c r="G99" s="86"/>
      <c r="H99" s="87"/>
      <c r="I99" s="87"/>
      <c r="J99" s="87"/>
      <c r="K99" s="87"/>
      <c r="L99" s="87"/>
      <c r="M99" s="87"/>
      <c r="N99" s="87"/>
      <c r="O99" s="88"/>
      <c r="P99" s="88"/>
      <c r="Q99" s="155"/>
      <c r="R99" s="69"/>
      <c r="S99" s="156"/>
      <c r="T99" s="73"/>
      <c r="U99" s="60"/>
    </row>
    <row r="100" spans="1:21" ht="31.5">
      <c r="A100" s="65">
        <v>70</v>
      </c>
      <c r="B100" s="66" t="s">
        <v>196</v>
      </c>
      <c r="C100" s="93" t="s">
        <v>197</v>
      </c>
      <c r="D100" s="67">
        <f>'[1]прибирання прибуд. терит.'!$D$42</f>
        <v>1.2234605292653795</v>
      </c>
      <c r="E100" s="67">
        <f>'[1]техобсл. вода'!$D$35</f>
        <v>0.48245491467999657</v>
      </c>
      <c r="F100" s="67">
        <f>'[1]техобслуж. отопление'!$D$34</f>
        <v>0.15015906768775567</v>
      </c>
      <c r="G100" s="67">
        <f>'[1]техобслуж. гор.вод'!$D$30</f>
        <v>0.22808578224857054</v>
      </c>
      <c r="H100" s="67">
        <f>'[1]техобслуг. електромереж'!BV30</f>
        <v>0.06980765182988337</v>
      </c>
      <c r="I100" s="67">
        <f>'[2]вартість послуги'!$T$95</f>
        <v>0.517941439692274</v>
      </c>
      <c r="J100" s="67">
        <f>'[1]освітлення місць заг. користув.'!BV20</f>
        <v>0.31236608318006387</v>
      </c>
      <c r="K100" s="68">
        <f>'[1]вентканали'!$D$49</f>
        <v>0.07605934357539378</v>
      </c>
      <c r="L100" s="67">
        <f>'[1]дератизація, дезінсекція'!$D$40</f>
        <v>0.06983706170866741</v>
      </c>
      <c r="M100" s="67">
        <f>'[1]техобсл. лифтов'!E19</f>
        <v>0.9387552387536511</v>
      </c>
      <c r="N100" s="67">
        <f>'[1]електроенергія ліфтов'!E20</f>
        <v>0.9598657473024977</v>
      </c>
      <c r="O100" s="69">
        <f>SUM(D100:N100)</f>
        <v>5.028792859924134</v>
      </c>
      <c r="P100" s="94">
        <f>O100-M100-N100</f>
        <v>3.130171873867985</v>
      </c>
      <c r="Q100" s="155">
        <f t="shared" si="8"/>
        <v>0.5028792859924134</v>
      </c>
      <c r="R100" s="69">
        <f t="shared" si="9"/>
        <v>5.531672145916547</v>
      </c>
      <c r="S100" s="156">
        <f t="shared" si="10"/>
        <v>1.1063344291833095</v>
      </c>
      <c r="T100" s="73">
        <f t="shared" si="11"/>
        <v>6.6380065750998565</v>
      </c>
      <c r="U100" s="96">
        <f>P100*1.2</f>
        <v>3.7562062486415817</v>
      </c>
    </row>
    <row r="101" spans="1:21" ht="31.5">
      <c r="A101" s="65">
        <v>71</v>
      </c>
      <c r="B101" s="66" t="s">
        <v>198</v>
      </c>
      <c r="C101" s="93" t="s">
        <v>199</v>
      </c>
      <c r="D101" s="67">
        <f>'[1]прибирання прибуд. терит.'!$D$42</f>
        <v>1.2234605292653795</v>
      </c>
      <c r="E101" s="67">
        <f>'[1]техобсл. вода'!$D$35</f>
        <v>0.48245491467999657</v>
      </c>
      <c r="F101" s="67">
        <f>'[1]техобслуж. отопление'!$D$34</f>
        <v>0.15015906768775567</v>
      </c>
      <c r="G101" s="67">
        <f>'[1]техобслуж. гор.вод'!$D$30</f>
        <v>0.22808578224857054</v>
      </c>
      <c r="H101" s="67">
        <f>'[1]техобслуг. електромереж'!BW30</f>
        <v>0.07149404735319291</v>
      </c>
      <c r="I101" s="67">
        <f>'[2]вартість послуги'!$T$96</f>
        <v>0.5169470256961592</v>
      </c>
      <c r="J101" s="67">
        <f>'[1]освітлення місць заг. користув.'!BW20</f>
        <v>0.3961706674650687</v>
      </c>
      <c r="K101" s="68">
        <f>'[1]вентканали'!$D$49</f>
        <v>0.07605934357539378</v>
      </c>
      <c r="L101" s="67">
        <f>'[1]дератизація, дезінсекція'!$D$40</f>
        <v>0.06983706170866741</v>
      </c>
      <c r="M101" s="67">
        <f>'[1]техобсл. лифтов'!F19</f>
        <v>0.9595616937333583</v>
      </c>
      <c r="N101" s="67">
        <f>'[1]електроенергія ліфтов'!F20</f>
        <v>0.8666532314421842</v>
      </c>
      <c r="O101" s="69">
        <f>SUM(D101:N101)</f>
        <v>5.040883364855727</v>
      </c>
      <c r="P101" s="94">
        <f>O101-M101-N101</f>
        <v>3.2146684396801843</v>
      </c>
      <c r="Q101" s="155">
        <f t="shared" si="8"/>
        <v>0.5040883364855727</v>
      </c>
      <c r="R101" s="69">
        <f t="shared" si="9"/>
        <v>5.5449717013413</v>
      </c>
      <c r="S101" s="156">
        <f t="shared" si="10"/>
        <v>1.10899434026826</v>
      </c>
      <c r="T101" s="73">
        <f t="shared" si="11"/>
        <v>6.65396604160956</v>
      </c>
      <c r="U101" s="96">
        <f>P101*1.2</f>
        <v>3.857602127616221</v>
      </c>
    </row>
    <row r="102" spans="1:21" ht="31.5">
      <c r="A102" s="65">
        <v>72</v>
      </c>
      <c r="B102" s="66" t="s">
        <v>200</v>
      </c>
      <c r="C102" s="93" t="s">
        <v>201</v>
      </c>
      <c r="D102" s="67">
        <f>'[1]прибирання прибуд. терит.'!$D$42</f>
        <v>1.2234605292653795</v>
      </c>
      <c r="E102" s="67">
        <f>'[1]техобсл. вода'!$D$35</f>
        <v>0.48245491467999657</v>
      </c>
      <c r="F102" s="67">
        <f>'[1]техобслуж. отопление'!$D$34</f>
        <v>0.15015906768775567</v>
      </c>
      <c r="G102" s="67">
        <f>'[1]техобслуж. гор.вод'!$D$30</f>
        <v>0.22808578224857054</v>
      </c>
      <c r="H102" s="67">
        <f>'[1]техобслуг. електромереж'!BX30</f>
        <v>0.06584017923522197</v>
      </c>
      <c r="I102" s="67">
        <f>'[2]вартість послуги'!$T$97</f>
        <v>0.5588154762546355</v>
      </c>
      <c r="J102" s="67">
        <f>'[1]освітлення місць заг. користув.'!BX20</f>
        <v>0.17099978325821696</v>
      </c>
      <c r="K102" s="68">
        <f>'[1]вентканали'!$D$49</f>
        <v>0.07605934357539378</v>
      </c>
      <c r="L102" s="67">
        <f>'[1]дератизація, дезінсекція'!$D$40</f>
        <v>0.06983706170866741</v>
      </c>
      <c r="M102" s="67">
        <f>'[1]техобсл. лифтов'!G19</f>
        <v>0.7977065376610055</v>
      </c>
      <c r="N102" s="67">
        <f>'[1]електроенергія ліфтов'!G20</f>
        <v>0.7825554302219714</v>
      </c>
      <c r="O102" s="69">
        <f>SUM(D102:N102)</f>
        <v>4.605974105796815</v>
      </c>
      <c r="P102" s="94">
        <f>O102-M102-N102</f>
        <v>3.025712137913838</v>
      </c>
      <c r="Q102" s="155">
        <f t="shared" si="8"/>
        <v>0.4605974105796815</v>
      </c>
      <c r="R102" s="69">
        <f t="shared" si="9"/>
        <v>5.066571516376496</v>
      </c>
      <c r="S102" s="156">
        <f t="shared" si="10"/>
        <v>1.0133143032752991</v>
      </c>
      <c r="T102" s="73">
        <f t="shared" si="11"/>
        <v>6.079885819651795</v>
      </c>
      <c r="U102" s="96">
        <f>P102*1.2</f>
        <v>3.6308545654966053</v>
      </c>
    </row>
    <row r="103" spans="1:21" ht="31.5">
      <c r="A103" s="65">
        <v>73</v>
      </c>
      <c r="B103" s="66" t="s">
        <v>202</v>
      </c>
      <c r="C103" s="93" t="s">
        <v>203</v>
      </c>
      <c r="D103" s="67">
        <f>'[1]прибирання прибуд. терит.'!$D$42</f>
        <v>1.2234605292653795</v>
      </c>
      <c r="E103" s="67">
        <f>'[1]техобсл. вода'!$D$35</f>
        <v>0.48245491467999657</v>
      </c>
      <c r="F103" s="67">
        <f>'[1]техобслуж. отопление'!$D$34</f>
        <v>0.15015906768775567</v>
      </c>
      <c r="G103" s="67">
        <f>'[1]техобслуж. гор.вод'!$D$30</f>
        <v>0.22808578224857054</v>
      </c>
      <c r="H103" s="67">
        <f>'[1]техобслуг. електромереж'!BY30</f>
        <v>0.06434854665649616</v>
      </c>
      <c r="I103" s="67">
        <f>'[2]вартість послуги'!$T$98</f>
        <v>0.49227670558231823</v>
      </c>
      <c r="J103" s="67">
        <f>'[1]освітлення місць заг. користув.'!BY20</f>
        <v>0.20426614893659892</v>
      </c>
      <c r="K103" s="68">
        <f>'[1]вентканали'!$D$49</f>
        <v>0.07605934357539378</v>
      </c>
      <c r="L103" s="67">
        <f>'[1]дератизація, дезінсекція'!$D$40</f>
        <v>0.06983706170866741</v>
      </c>
      <c r="M103" s="67">
        <f>'[1]техобсл. лифтов'!H19</f>
        <v>0.8086497667279814</v>
      </c>
      <c r="N103" s="67">
        <f>'[1]електроенергія ліфтов'!H20</f>
        <v>0.7185955993881823</v>
      </c>
      <c r="O103" s="69">
        <f>SUM(D103:N103)</f>
        <v>4.51819346645734</v>
      </c>
      <c r="P103" s="94">
        <f>O103-M103-N103</f>
        <v>2.9909481003411766</v>
      </c>
      <c r="Q103" s="155">
        <f t="shared" si="8"/>
        <v>0.4518193466457341</v>
      </c>
      <c r="R103" s="69">
        <f t="shared" si="9"/>
        <v>4.970012813103074</v>
      </c>
      <c r="S103" s="156">
        <f t="shared" si="10"/>
        <v>0.9940025626206149</v>
      </c>
      <c r="T103" s="73">
        <f t="shared" si="11"/>
        <v>5.964015375723689</v>
      </c>
      <c r="U103" s="96">
        <f>P103*1.2</f>
        <v>3.5891377204094117</v>
      </c>
    </row>
    <row r="104" spans="1:21" ht="40.5" customHeight="1">
      <c r="A104" s="65"/>
      <c r="B104" s="103" t="s">
        <v>204</v>
      </c>
      <c r="C104" s="103"/>
      <c r="D104" s="81"/>
      <c r="E104" s="81"/>
      <c r="F104" s="81"/>
      <c r="G104" s="81"/>
      <c r="H104" s="82"/>
      <c r="I104" s="82"/>
      <c r="J104" s="82"/>
      <c r="K104" s="82"/>
      <c r="L104" s="82"/>
      <c r="M104" s="82"/>
      <c r="N104" s="82"/>
      <c r="O104" s="104">
        <f>SUM(O100:O103)/4</f>
        <v>4.798460949258504</v>
      </c>
      <c r="P104" s="104">
        <f>SUM(P100:P103)/4</f>
        <v>3.090375137950796</v>
      </c>
      <c r="Q104" s="155">
        <f t="shared" si="8"/>
        <v>0.47984609492585045</v>
      </c>
      <c r="R104" s="69">
        <f t="shared" si="9"/>
        <v>5.278307044184355</v>
      </c>
      <c r="S104" s="156">
        <f t="shared" si="10"/>
        <v>1.055661408836871</v>
      </c>
      <c r="T104" s="73">
        <f t="shared" si="11"/>
        <v>6.3339684530212255</v>
      </c>
      <c r="U104" s="105">
        <f>P104*1.2</f>
        <v>3.708450165540955</v>
      </c>
    </row>
    <row r="105" spans="1:21" ht="28.5" customHeight="1">
      <c r="A105" s="85"/>
      <c r="B105" s="54" t="s">
        <v>205</v>
      </c>
      <c r="C105" s="54" t="s">
        <v>195</v>
      </c>
      <c r="D105" s="86"/>
      <c r="E105" s="86"/>
      <c r="F105" s="86"/>
      <c r="G105" s="86"/>
      <c r="H105" s="87"/>
      <c r="I105" s="87"/>
      <c r="J105" s="87"/>
      <c r="K105" s="87"/>
      <c r="L105" s="87"/>
      <c r="M105" s="87"/>
      <c r="N105" s="87"/>
      <c r="O105" s="88"/>
      <c r="P105" s="88"/>
      <c r="Q105" s="155"/>
      <c r="R105" s="69"/>
      <c r="S105" s="156"/>
      <c r="T105" s="73"/>
      <c r="U105" s="60"/>
    </row>
    <row r="106" spans="1:21" ht="15.75">
      <c r="A106" s="65">
        <v>74</v>
      </c>
      <c r="B106" s="66" t="s">
        <v>206</v>
      </c>
      <c r="C106" s="66" t="s">
        <v>207</v>
      </c>
      <c r="D106" s="67">
        <f>'[1]прибирання прибуд. терит.'!$D$42</f>
        <v>1.2234605292653795</v>
      </c>
      <c r="E106" s="67">
        <f>'[1]техобсл. вода'!$D$35</f>
        <v>0.48245491467999657</v>
      </c>
      <c r="F106" s="67">
        <f>'[1]техобслуж. отопление'!$D$34</f>
        <v>0.15015906768775567</v>
      </c>
      <c r="G106" s="67">
        <f>'[1]техобслуж. гор.вод'!$D$30</f>
        <v>0.22808578224857054</v>
      </c>
      <c r="H106" s="67">
        <f>'[1]техобслуг. електромереж'!BZ30</f>
        <v>0.11214721187074518</v>
      </c>
      <c r="I106" s="67">
        <f>'[2]вартість послуги'!$T$101</f>
        <v>0.7393367188193564</v>
      </c>
      <c r="J106" s="67">
        <f>'[1]освітлення місць заг. користув.'!BZ20</f>
        <v>0.7728160449488984</v>
      </c>
      <c r="K106" s="68">
        <f>'[1]вентканали'!$D$49</f>
        <v>0.07605934357539378</v>
      </c>
      <c r="L106" s="67">
        <f>'[1]дератизація, дезінсекція'!$D$40</f>
        <v>0.06983706170866741</v>
      </c>
      <c r="M106" s="67"/>
      <c r="N106" s="67"/>
      <c r="O106" s="69">
        <f>SUM(D106:N106)</f>
        <v>3.8543566748047633</v>
      </c>
      <c r="P106" s="70"/>
      <c r="Q106" s="155">
        <f t="shared" si="8"/>
        <v>0.38543566748047636</v>
      </c>
      <c r="R106" s="69">
        <f t="shared" si="9"/>
        <v>4.23979234228524</v>
      </c>
      <c r="S106" s="156">
        <f t="shared" si="10"/>
        <v>0.847958468457048</v>
      </c>
      <c r="T106" s="73">
        <f t="shared" si="11"/>
        <v>5.087750810742287</v>
      </c>
      <c r="U106" s="60"/>
    </row>
    <row r="107" spans="1:21" ht="8.25" customHeight="1">
      <c r="A107" s="65"/>
      <c r="B107" s="80"/>
      <c r="C107" s="81"/>
      <c r="D107" s="81"/>
      <c r="E107" s="81"/>
      <c r="F107" s="81"/>
      <c r="G107" s="81"/>
      <c r="H107" s="82"/>
      <c r="I107" s="82"/>
      <c r="J107" s="82"/>
      <c r="K107" s="82"/>
      <c r="L107" s="82"/>
      <c r="M107" s="82"/>
      <c r="N107" s="82"/>
      <c r="O107" s="83"/>
      <c r="P107" s="83"/>
      <c r="Q107" s="155"/>
      <c r="R107" s="69"/>
      <c r="S107" s="156"/>
      <c r="T107" s="73"/>
      <c r="U107" s="60"/>
    </row>
    <row r="108" spans="1:21" ht="15.75">
      <c r="A108" s="85"/>
      <c r="B108" s="54" t="s">
        <v>208</v>
      </c>
      <c r="C108" s="54" t="s">
        <v>45</v>
      </c>
      <c r="D108" s="86"/>
      <c r="E108" s="86"/>
      <c r="F108" s="86"/>
      <c r="G108" s="86"/>
      <c r="H108" s="87"/>
      <c r="I108" s="87"/>
      <c r="J108" s="87"/>
      <c r="K108" s="87"/>
      <c r="L108" s="87"/>
      <c r="M108" s="87"/>
      <c r="N108" s="87"/>
      <c r="O108" s="88"/>
      <c r="P108" s="88"/>
      <c r="Q108" s="155"/>
      <c r="R108" s="69"/>
      <c r="S108" s="156"/>
      <c r="T108" s="73"/>
      <c r="U108" s="60"/>
    </row>
    <row r="109" spans="1:21" ht="15.75">
      <c r="A109" s="65">
        <v>75</v>
      </c>
      <c r="B109" s="66" t="s">
        <v>209</v>
      </c>
      <c r="C109" s="66" t="s">
        <v>210</v>
      </c>
      <c r="D109" s="67">
        <f>'[1]прибирання прибуд. терит.'!$D$42</f>
        <v>1.2234605292653795</v>
      </c>
      <c r="E109" s="67">
        <f>'[1]техобсл. вода'!$D$35</f>
        <v>0.48245491467999657</v>
      </c>
      <c r="F109" s="67">
        <f>'[1]техобслуж. отопление'!$D$34</f>
        <v>0.15015906768775567</v>
      </c>
      <c r="G109" s="67">
        <f>'[1]техобслуж. гор.вод'!$D$30</f>
        <v>0.22808578224857054</v>
      </c>
      <c r="H109" s="67">
        <f>'[1]техобслуг. електромереж'!CA30</f>
        <v>0.27126664458447175</v>
      </c>
      <c r="I109" s="67">
        <f>'[2]вартість послуги'!$T$104</f>
        <v>0.6742836392299307</v>
      </c>
      <c r="J109" s="67">
        <f>'[1]освітлення місць заг. користув.'!CA20</f>
        <v>0</v>
      </c>
      <c r="K109" s="68">
        <f>'[1]вентканали'!$D$49</f>
        <v>0.07605934357539378</v>
      </c>
      <c r="L109" s="67">
        <f>'[1]дератизація, дезінсекція'!$D$40</f>
        <v>0.06983706170866741</v>
      </c>
      <c r="M109" s="67"/>
      <c r="N109" s="67"/>
      <c r="O109" s="69">
        <f>SUM(D109:N109)</f>
        <v>3.175606982980166</v>
      </c>
      <c r="P109" s="70"/>
      <c r="Q109" s="155">
        <f t="shared" si="8"/>
        <v>0.3175606982980166</v>
      </c>
      <c r="R109" s="69">
        <f t="shared" si="9"/>
        <v>3.4931676812781824</v>
      </c>
      <c r="S109" s="156">
        <f t="shared" si="10"/>
        <v>0.6986335362556365</v>
      </c>
      <c r="T109" s="73">
        <f t="shared" si="11"/>
        <v>4.191801217533819</v>
      </c>
      <c r="U109" s="60"/>
    </row>
    <row r="110" spans="1:21" ht="10.5" customHeight="1">
      <c r="A110" s="157"/>
      <c r="B110" s="80"/>
      <c r="C110" s="80"/>
      <c r="D110" s="80"/>
      <c r="E110" s="80"/>
      <c r="F110" s="80"/>
      <c r="G110" s="80"/>
      <c r="H110" s="82"/>
      <c r="I110" s="82"/>
      <c r="J110" s="82"/>
      <c r="K110" s="82"/>
      <c r="L110" s="82"/>
      <c r="M110" s="82"/>
      <c r="N110" s="82"/>
      <c r="O110" s="83"/>
      <c r="P110" s="83"/>
      <c r="Q110" s="155"/>
      <c r="R110" s="69"/>
      <c r="S110" s="156"/>
      <c r="T110" s="73"/>
      <c r="U110" s="60"/>
    </row>
    <row r="111" spans="1:21" ht="15.75">
      <c r="A111" s="85"/>
      <c r="B111" s="54" t="s">
        <v>211</v>
      </c>
      <c r="C111" s="54" t="s">
        <v>45</v>
      </c>
      <c r="D111" s="86"/>
      <c r="E111" s="86"/>
      <c r="F111" s="86"/>
      <c r="G111" s="86"/>
      <c r="H111" s="87"/>
      <c r="I111" s="87"/>
      <c r="J111" s="87"/>
      <c r="K111" s="87"/>
      <c r="L111" s="87"/>
      <c r="M111" s="87"/>
      <c r="N111" s="87"/>
      <c r="O111" s="88"/>
      <c r="P111" s="88"/>
      <c r="Q111" s="155"/>
      <c r="R111" s="69"/>
      <c r="S111" s="156"/>
      <c r="T111" s="73"/>
      <c r="U111" s="60"/>
    </row>
    <row r="112" spans="1:21" ht="31.5">
      <c r="A112" s="65">
        <v>76</v>
      </c>
      <c r="B112" s="66" t="s">
        <v>212</v>
      </c>
      <c r="C112" s="66" t="s">
        <v>213</v>
      </c>
      <c r="D112" s="67">
        <f>'[1]прибирання прибуд. терит.'!$D$42</f>
        <v>1.2234605292653795</v>
      </c>
      <c r="E112" s="67">
        <f>'[1]техобсл. вода'!$D$35</f>
        <v>0.48245491467999657</v>
      </c>
      <c r="F112" s="67">
        <f>'[1]техобслуж. отопление'!$D$34</f>
        <v>0.15015906768775567</v>
      </c>
      <c r="G112" s="67">
        <f>'[1]техобслуж. гор.вод'!$D$30</f>
        <v>0.22808578224857054</v>
      </c>
      <c r="H112" s="67">
        <f>'[1]техобслуг. електромереж'!CB30</f>
        <v>0.2706903728041652</v>
      </c>
      <c r="I112" s="67">
        <f>'[2]вартість послуги'!$T$107</f>
        <v>0.6413622482022987</v>
      </c>
      <c r="J112" s="67">
        <f>'[1]освітлення місць заг. користув.'!CB20</f>
        <v>0</v>
      </c>
      <c r="K112" s="68">
        <f>'[1]вентканали'!$D$49</f>
        <v>0.07605934357539378</v>
      </c>
      <c r="L112" s="67">
        <f>'[1]дератизація, дезінсекція'!$D$40</f>
        <v>0.06983706170866741</v>
      </c>
      <c r="M112" s="67"/>
      <c r="N112" s="67"/>
      <c r="O112" s="69">
        <f>SUM(D112:N112)</f>
        <v>3.142109320172227</v>
      </c>
      <c r="P112" s="70"/>
      <c r="Q112" s="155">
        <f t="shared" si="8"/>
        <v>0.3142109320172227</v>
      </c>
      <c r="R112" s="69">
        <f t="shared" si="9"/>
        <v>3.4563202521894496</v>
      </c>
      <c r="S112" s="156">
        <f t="shared" si="10"/>
        <v>0.69126405043789</v>
      </c>
      <c r="T112" s="73">
        <f t="shared" si="11"/>
        <v>4.147584302627339</v>
      </c>
      <c r="U112" s="60"/>
    </row>
    <row r="113" spans="1:21" ht="9" customHeight="1">
      <c r="A113" s="157"/>
      <c r="B113" s="80"/>
      <c r="C113" s="80"/>
      <c r="D113" s="80"/>
      <c r="E113" s="80"/>
      <c r="F113" s="80"/>
      <c r="G113" s="80"/>
      <c r="H113" s="82"/>
      <c r="I113" s="82"/>
      <c r="J113" s="82"/>
      <c r="K113" s="82"/>
      <c r="L113" s="82"/>
      <c r="M113" s="82"/>
      <c r="N113" s="82"/>
      <c r="O113" s="83"/>
      <c r="P113" s="83"/>
      <c r="Q113" s="155"/>
      <c r="R113" s="69"/>
      <c r="S113" s="156"/>
      <c r="T113" s="73"/>
      <c r="U113" s="60"/>
    </row>
    <row r="114" spans="1:21" ht="15.75">
      <c r="A114" s="85"/>
      <c r="B114" s="54" t="s">
        <v>214</v>
      </c>
      <c r="C114" s="54" t="s">
        <v>45</v>
      </c>
      <c r="D114" s="86"/>
      <c r="E114" s="86"/>
      <c r="F114" s="86"/>
      <c r="G114" s="86"/>
      <c r="H114" s="87"/>
      <c r="I114" s="87"/>
      <c r="J114" s="87"/>
      <c r="K114" s="87"/>
      <c r="L114" s="87"/>
      <c r="M114" s="87"/>
      <c r="N114" s="87"/>
      <c r="O114" s="88"/>
      <c r="P114" s="88"/>
      <c r="Q114" s="155"/>
      <c r="R114" s="69"/>
      <c r="S114" s="156"/>
      <c r="T114" s="73"/>
      <c r="U114" s="60"/>
    </row>
    <row r="115" spans="1:21" ht="15.75">
      <c r="A115" s="65">
        <v>77</v>
      </c>
      <c r="B115" s="66" t="s">
        <v>215</v>
      </c>
      <c r="C115" s="66" t="s">
        <v>216</v>
      </c>
      <c r="D115" s="67">
        <f>'[1]прибирання прибуд. терит.'!$D$42</f>
        <v>1.2234605292653795</v>
      </c>
      <c r="E115" s="67">
        <f>'[1]техобсл. вода'!$D$35</f>
        <v>0.48245491467999657</v>
      </c>
      <c r="F115" s="67">
        <f>'[1]техобслуж. отопление'!$D$34</f>
        <v>0.15015906768775567</v>
      </c>
      <c r="G115" s="67">
        <f>'[1]техобслуж. гор.вод'!$D$30</f>
        <v>0.22808578224857054</v>
      </c>
      <c r="H115" s="107">
        <f>'[1]техобслуг. електромереж'!CC30</f>
        <v>0.27255633848099525</v>
      </c>
      <c r="I115" s="107">
        <f>'[2]вартість послуги'!$T$110</f>
        <v>0.7293329928254151</v>
      </c>
      <c r="J115" s="107">
        <f>'[1]освітлення місць заг. користув.'!CC20</f>
        <v>0</v>
      </c>
      <c r="K115" s="68">
        <f>'[1]вентканали'!$D$49</f>
        <v>0.07605934357539378</v>
      </c>
      <c r="L115" s="67">
        <f>'[1]дератизація, дезінсекція'!$D$40</f>
        <v>0.06983706170866741</v>
      </c>
      <c r="M115" s="107"/>
      <c r="N115" s="107"/>
      <c r="O115" s="69">
        <f>SUM(D115:N115)</f>
        <v>3.231946030472174</v>
      </c>
      <c r="P115" s="70"/>
      <c r="Q115" s="155">
        <f t="shared" si="8"/>
        <v>0.3231946030472174</v>
      </c>
      <c r="R115" s="69">
        <f t="shared" si="9"/>
        <v>3.5551406335193914</v>
      </c>
      <c r="S115" s="156">
        <f t="shared" si="10"/>
        <v>0.7110281267038783</v>
      </c>
      <c r="T115" s="73">
        <f t="shared" si="11"/>
        <v>4.26616876022327</v>
      </c>
      <c r="U115" s="60"/>
    </row>
    <row r="116" spans="1:21" ht="15.75">
      <c r="A116" s="65">
        <v>78</v>
      </c>
      <c r="B116" s="66" t="s">
        <v>217</v>
      </c>
      <c r="C116" s="66" t="s">
        <v>218</v>
      </c>
      <c r="D116" s="67">
        <f>'[1]прибирання прибуд. терит.'!$D$42</f>
        <v>1.2234605292653795</v>
      </c>
      <c r="E116" s="67">
        <f>'[1]техобсл. вода'!$D$35</f>
        <v>0.48245491467999657</v>
      </c>
      <c r="F116" s="67">
        <f>'[1]техобслуж. отопление'!$D$34</f>
        <v>0.15015906768775567</v>
      </c>
      <c r="G116" s="67">
        <f>'[1]техобслуж. гор.вод'!$D$30</f>
        <v>0.22808578224857054</v>
      </c>
      <c r="H116" s="67">
        <f>'[1]техобслуг. електромереж'!CD30</f>
        <v>0.24508108667844203</v>
      </c>
      <c r="I116" s="67">
        <f>'[2]вартість послуги'!$T$111</f>
        <v>0.7048797857012299</v>
      </c>
      <c r="J116" s="107">
        <f>'[1]освітлення місць заг. користув.'!CD20</f>
        <v>0</v>
      </c>
      <c r="K116" s="68">
        <f>'[1]вентканали'!$D$49</f>
        <v>0.07605934357539378</v>
      </c>
      <c r="L116" s="67">
        <f>'[1]дератизація, дезінсекція'!$D$40</f>
        <v>0.06983706170866741</v>
      </c>
      <c r="M116" s="67"/>
      <c r="N116" s="67"/>
      <c r="O116" s="69">
        <f>SUM(D116:N116)</f>
        <v>3.1800175715454353</v>
      </c>
      <c r="P116" s="70"/>
      <c r="Q116" s="155">
        <f t="shared" si="8"/>
        <v>0.31800175715454354</v>
      </c>
      <c r="R116" s="69">
        <f t="shared" si="9"/>
        <v>3.498019328699979</v>
      </c>
      <c r="S116" s="156">
        <f t="shared" si="10"/>
        <v>0.6996038657399959</v>
      </c>
      <c r="T116" s="73">
        <f t="shared" si="11"/>
        <v>4.197623194439975</v>
      </c>
      <c r="U116" s="60"/>
    </row>
    <row r="117" spans="1:21" ht="15.75">
      <c r="A117" s="65">
        <v>79</v>
      </c>
      <c r="B117" s="66" t="s">
        <v>219</v>
      </c>
      <c r="C117" s="66" t="s">
        <v>220</v>
      </c>
      <c r="D117" s="67">
        <f>'[1]прибирання прибуд. терит.'!$D$42</f>
        <v>1.2234605292653795</v>
      </c>
      <c r="E117" s="67">
        <f>'[1]техобсл. вода'!$D$35</f>
        <v>0.48245491467999657</v>
      </c>
      <c r="F117" s="67">
        <f>'[1]техобслуж. отопление'!$D$34</f>
        <v>0.15015906768775567</v>
      </c>
      <c r="G117" s="67">
        <f>'[1]техобслуж. гор.вод'!$D$30</f>
        <v>0.22808578224857054</v>
      </c>
      <c r="H117" s="67">
        <f>'[1]техобслуг. електромереж'!CE30</f>
        <v>0.25801956447803814</v>
      </c>
      <c r="I117" s="67">
        <f>'[2]вартість послуги'!$T$112</f>
        <v>0.7061632689236226</v>
      </c>
      <c r="J117" s="107">
        <f>'[1]освітлення місць заг. користув.'!CE20</f>
        <v>0</v>
      </c>
      <c r="K117" s="68">
        <f>'[1]вентканали'!$D$49</f>
        <v>0.07605934357539378</v>
      </c>
      <c r="L117" s="67">
        <f>'[1]дератизація, дезінсекція'!$D$40</f>
        <v>0.06983706170866741</v>
      </c>
      <c r="M117" s="67"/>
      <c r="N117" s="67"/>
      <c r="O117" s="69">
        <f>SUM(D117:N117)</f>
        <v>3.194239532567424</v>
      </c>
      <c r="P117" s="70"/>
      <c r="Q117" s="155">
        <f t="shared" si="8"/>
        <v>0.31942395325674244</v>
      </c>
      <c r="R117" s="69">
        <f t="shared" si="9"/>
        <v>3.5136634858241664</v>
      </c>
      <c r="S117" s="156">
        <f t="shared" si="10"/>
        <v>0.7027326971648333</v>
      </c>
      <c r="T117" s="73">
        <f t="shared" si="11"/>
        <v>4.2163961829889995</v>
      </c>
      <c r="U117" s="60"/>
    </row>
    <row r="118" spans="1:21" ht="8.25" customHeight="1">
      <c r="A118" s="65"/>
      <c r="B118" s="80"/>
      <c r="C118" s="81"/>
      <c r="D118" s="81"/>
      <c r="E118" s="81"/>
      <c r="F118" s="81"/>
      <c r="G118" s="81"/>
      <c r="H118" s="82"/>
      <c r="I118" s="82"/>
      <c r="J118" s="82"/>
      <c r="K118" s="82"/>
      <c r="L118" s="82"/>
      <c r="M118" s="82"/>
      <c r="N118" s="82"/>
      <c r="O118" s="83"/>
      <c r="P118" s="83"/>
      <c r="Q118" s="155"/>
      <c r="R118" s="69"/>
      <c r="S118" s="156"/>
      <c r="T118" s="73"/>
      <c r="U118" s="60"/>
    </row>
    <row r="119" spans="1:21" ht="33" customHeight="1">
      <c r="A119" s="85"/>
      <c r="B119" s="54" t="s">
        <v>221</v>
      </c>
      <c r="C119" s="54" t="s">
        <v>195</v>
      </c>
      <c r="D119" s="86"/>
      <c r="E119" s="86"/>
      <c r="F119" s="86"/>
      <c r="G119" s="86"/>
      <c r="H119" s="87"/>
      <c r="I119" s="87"/>
      <c r="J119" s="87"/>
      <c r="K119" s="87"/>
      <c r="L119" s="87"/>
      <c r="M119" s="87"/>
      <c r="N119" s="87"/>
      <c r="O119" s="88"/>
      <c r="P119" s="88"/>
      <c r="Q119" s="155"/>
      <c r="R119" s="69"/>
      <c r="S119" s="156"/>
      <c r="T119" s="73"/>
      <c r="U119" s="60"/>
    </row>
    <row r="120" spans="1:21" ht="15.75">
      <c r="A120" s="65">
        <v>80</v>
      </c>
      <c r="B120" s="66" t="s">
        <v>222</v>
      </c>
      <c r="C120" s="66" t="s">
        <v>223</v>
      </c>
      <c r="D120" s="67">
        <f>'[1]прибирання прибуд. терит.'!$D$42</f>
        <v>1.2234605292653795</v>
      </c>
      <c r="E120" s="67">
        <f>'[1]техобсл. вода'!$D$35</f>
        <v>0.48245491467999657</v>
      </c>
      <c r="F120" s="67">
        <f>'[1]техобслуж. отопление'!$D$34</f>
        <v>0.15015906768775567</v>
      </c>
      <c r="G120" s="67">
        <f>'[1]техобслуж. гор.вод'!$D$30</f>
        <v>0.22808578224857054</v>
      </c>
      <c r="H120" s="67">
        <f>'[1]техобслуг. електромереж'!CF30</f>
        <v>0.26616665960273367</v>
      </c>
      <c r="I120" s="67">
        <f>'[2]вартість послуги'!$T$115</f>
        <v>0.731374478407358</v>
      </c>
      <c r="J120" s="67">
        <f>'[1]освітлення місць заг. користув.'!CF20</f>
        <v>0</v>
      </c>
      <c r="K120" s="68">
        <f>'[1]вентканали'!$D$49</f>
        <v>0.07605934357539378</v>
      </c>
      <c r="L120" s="67">
        <f>'[1]дератизація, дезінсекція'!$D$40</f>
        <v>0.06983706170866741</v>
      </c>
      <c r="M120" s="67"/>
      <c r="N120" s="67"/>
      <c r="O120" s="69">
        <f>SUM(D120:N120)</f>
        <v>3.227597837175855</v>
      </c>
      <c r="P120" s="70"/>
      <c r="Q120" s="155">
        <f t="shared" si="8"/>
        <v>0.3227597837175855</v>
      </c>
      <c r="R120" s="69">
        <f t="shared" si="9"/>
        <v>3.5503576208934406</v>
      </c>
      <c r="S120" s="156">
        <f t="shared" si="10"/>
        <v>0.7100715241786881</v>
      </c>
      <c r="T120" s="73">
        <f t="shared" si="11"/>
        <v>4.260429145072129</v>
      </c>
      <c r="U120" s="60"/>
    </row>
    <row r="121" spans="1:21" ht="15.75">
      <c r="A121" s="157"/>
      <c r="B121" s="80" t="s">
        <v>243</v>
      </c>
      <c r="C121" s="80"/>
      <c r="D121" s="80"/>
      <c r="E121" s="80"/>
      <c r="F121" s="80"/>
      <c r="G121" s="80"/>
      <c r="H121" s="82"/>
      <c r="I121" s="82"/>
      <c r="J121" s="82"/>
      <c r="K121" s="82"/>
      <c r="L121" s="82"/>
      <c r="M121" s="82"/>
      <c r="N121" s="82"/>
      <c r="O121" s="82"/>
      <c r="P121" s="83"/>
      <c r="Q121" s="155"/>
      <c r="R121" s="69"/>
      <c r="S121" s="156"/>
      <c r="T121" s="73"/>
      <c r="U121" s="60"/>
    </row>
    <row r="122" spans="1:21" ht="33.75" customHeight="1">
      <c r="A122" s="108"/>
      <c r="B122" s="109" t="s">
        <v>224</v>
      </c>
      <c r="C122" s="109"/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2">
        <f>(SUM(O11:O97)+O106+O109+O112+O115+O116+O117+O120)/80</f>
        <v>2.979783518686065</v>
      </c>
      <c r="P122" s="113"/>
      <c r="Q122" s="155">
        <f t="shared" si="8"/>
        <v>0.2979783518686065</v>
      </c>
      <c r="R122" s="69">
        <f t="shared" si="9"/>
        <v>3.2777618705546714</v>
      </c>
      <c r="S122" s="156">
        <f t="shared" si="10"/>
        <v>0.6555523741109344</v>
      </c>
      <c r="T122" s="73">
        <f t="shared" si="11"/>
        <v>3.9333142446656058</v>
      </c>
      <c r="U122" s="60"/>
    </row>
    <row r="123" spans="1:21" ht="31.5">
      <c r="A123" s="118"/>
      <c r="B123" s="119" t="s">
        <v>225</v>
      </c>
      <c r="C123" s="54" t="s">
        <v>226</v>
      </c>
      <c r="D123" s="86"/>
      <c r="E123" s="86"/>
      <c r="F123" s="86"/>
      <c r="G123" s="86"/>
      <c r="H123" s="87"/>
      <c r="I123" s="87"/>
      <c r="J123" s="87"/>
      <c r="K123" s="87"/>
      <c r="L123" s="87"/>
      <c r="M123" s="87"/>
      <c r="N123" s="87"/>
      <c r="O123" s="87"/>
      <c r="P123" s="88"/>
      <c r="Q123" s="155"/>
      <c r="R123" s="69"/>
      <c r="S123" s="156"/>
      <c r="T123" s="73"/>
      <c r="U123" s="60"/>
    </row>
    <row r="124" spans="1:21" ht="15.75">
      <c r="A124" s="65">
        <v>81</v>
      </c>
      <c r="B124" s="66" t="s">
        <v>227</v>
      </c>
      <c r="C124" s="66" t="s">
        <v>228</v>
      </c>
      <c r="D124" s="67">
        <f>'[1]прибирання прибуд. терит.'!$D$42</f>
        <v>1.2234605292653795</v>
      </c>
      <c r="E124" s="67">
        <f>'[1]техобсл. вода'!$D$35</f>
        <v>0.48245491467999657</v>
      </c>
      <c r="F124" s="67">
        <f>'[1]техобслуж. отопление'!$D$34</f>
        <v>0.15015906768775567</v>
      </c>
      <c r="G124" s="67">
        <v>0</v>
      </c>
      <c r="H124" s="67">
        <f>'[1]техобслуг. електромереж'!CG30</f>
        <v>0.09499342660502738</v>
      </c>
      <c r="I124" s="67">
        <f>'[2]вартість послуги'!$T$119</f>
        <v>0.7984992271491571</v>
      </c>
      <c r="J124" s="67">
        <f>'[1]освітлення місць заг. користув.'!CG20</f>
        <v>0</v>
      </c>
      <c r="K124" s="68">
        <f>'[1]вентканали'!$D$49</f>
        <v>0.07605934357539378</v>
      </c>
      <c r="L124" s="67">
        <f>'[1]дератизація, дезінсекція'!$D$40</f>
        <v>0.06983706170866741</v>
      </c>
      <c r="M124" s="67"/>
      <c r="N124" s="67"/>
      <c r="O124" s="69">
        <f>SUM(D124:N124)</f>
        <v>2.895463570671377</v>
      </c>
      <c r="P124" s="70"/>
      <c r="Q124" s="155">
        <f t="shared" si="8"/>
        <v>0.2895463570671377</v>
      </c>
      <c r="R124" s="69">
        <f t="shared" si="9"/>
        <v>3.185009927738515</v>
      </c>
      <c r="S124" s="156">
        <f t="shared" si="10"/>
        <v>0.637001985547703</v>
      </c>
      <c r="T124" s="73">
        <f t="shared" si="11"/>
        <v>3.822011913286218</v>
      </c>
      <c r="U124" s="60"/>
    </row>
    <row r="125" spans="1:21" ht="15.75">
      <c r="A125" s="65">
        <v>82</v>
      </c>
      <c r="B125" s="66" t="s">
        <v>229</v>
      </c>
      <c r="C125" s="66" t="s">
        <v>230</v>
      </c>
      <c r="D125" s="67">
        <f>'[1]прибирання прибуд. терит.'!$D$42</f>
        <v>1.2234605292653795</v>
      </c>
      <c r="E125" s="67">
        <f>'[1]техобсл. вода'!$D$35</f>
        <v>0.48245491467999657</v>
      </c>
      <c r="F125" s="67">
        <f>'[1]техобслуж. отопление'!$D$34</f>
        <v>0.15015906768775567</v>
      </c>
      <c r="G125" s="67">
        <v>0</v>
      </c>
      <c r="H125" s="67">
        <f>'[1]техобслуг. електромереж'!CH30</f>
        <v>0.08843927462276316</v>
      </c>
      <c r="I125" s="67">
        <f>'[2]вартість послуги'!$T$120</f>
        <v>0.6892927055837424</v>
      </c>
      <c r="J125" s="67">
        <f>'[1]освітлення місць заг. користув.'!CH20</f>
        <v>0.07816933494093822</v>
      </c>
      <c r="K125" s="68">
        <f>'[1]вентканали'!$D$49</f>
        <v>0.07605934357539378</v>
      </c>
      <c r="L125" s="67">
        <f>'[1]дератизація, дезінсекція'!$D$40</f>
        <v>0.06983706170866741</v>
      </c>
      <c r="M125" s="67"/>
      <c r="N125" s="67"/>
      <c r="O125" s="69">
        <f>SUM(D125:N125)</f>
        <v>2.8578722320646364</v>
      </c>
      <c r="P125" s="70"/>
      <c r="Q125" s="155">
        <f t="shared" si="8"/>
        <v>0.28578722320646366</v>
      </c>
      <c r="R125" s="69">
        <f t="shared" si="9"/>
        <v>3.1436594552711</v>
      </c>
      <c r="S125" s="156">
        <f t="shared" si="10"/>
        <v>0.62873189105422</v>
      </c>
      <c r="T125" s="73">
        <f t="shared" si="11"/>
        <v>3.77239134632532</v>
      </c>
      <c r="U125" s="60"/>
    </row>
    <row r="126" spans="1:21" ht="8.25" customHeight="1">
      <c r="A126" s="65"/>
      <c r="B126" s="80"/>
      <c r="C126" s="81"/>
      <c r="D126" s="81"/>
      <c r="E126" s="81"/>
      <c r="F126" s="81"/>
      <c r="G126" s="81"/>
      <c r="H126" s="82"/>
      <c r="I126" s="82"/>
      <c r="J126" s="82"/>
      <c r="K126" s="82"/>
      <c r="L126" s="82"/>
      <c r="M126" s="82"/>
      <c r="N126" s="82"/>
      <c r="O126" s="82"/>
      <c r="P126" s="83"/>
      <c r="Q126" s="155"/>
      <c r="R126" s="69"/>
      <c r="S126" s="156"/>
      <c r="T126" s="73"/>
      <c r="U126" s="60"/>
    </row>
    <row r="127" spans="1:21" ht="30.75" customHeight="1">
      <c r="A127" s="85"/>
      <c r="B127" s="54" t="s">
        <v>231</v>
      </c>
      <c r="C127" s="54" t="s">
        <v>226</v>
      </c>
      <c r="D127" s="86"/>
      <c r="E127" s="86"/>
      <c r="F127" s="86"/>
      <c r="G127" s="86"/>
      <c r="H127" s="87"/>
      <c r="I127" s="87"/>
      <c r="J127" s="87"/>
      <c r="K127" s="87"/>
      <c r="L127" s="87"/>
      <c r="M127" s="87"/>
      <c r="N127" s="87"/>
      <c r="O127" s="87"/>
      <c r="P127" s="88"/>
      <c r="Q127" s="155"/>
      <c r="R127" s="69"/>
      <c r="S127" s="156"/>
      <c r="T127" s="73"/>
      <c r="U127" s="60"/>
    </row>
    <row r="128" spans="1:21" ht="47.25">
      <c r="A128" s="65">
        <v>83</v>
      </c>
      <c r="B128" s="66" t="s">
        <v>232</v>
      </c>
      <c r="C128" s="66" t="s">
        <v>233</v>
      </c>
      <c r="D128" s="67">
        <f>'[1]прибирання прибуд. терит.'!$D$42</f>
        <v>1.2234605292653795</v>
      </c>
      <c r="E128" s="67">
        <f>'[1]техобсл. вода'!$D$35</f>
        <v>0.48245491467999657</v>
      </c>
      <c r="F128" s="67">
        <f>'[1]техобслуж. отопление'!$D$34</f>
        <v>0.15015906768775567</v>
      </c>
      <c r="G128" s="67">
        <v>0</v>
      </c>
      <c r="H128" s="67">
        <f>'[1]техобслуг. електромереж'!CI30</f>
        <v>0.07499906863349173</v>
      </c>
      <c r="I128" s="67">
        <f>'[2]вартість послуги'!$T$123</f>
        <v>0.3247616822527192</v>
      </c>
      <c r="J128" s="67">
        <f>'[1]освітлення місць заг. користув.'!CI20</f>
        <v>0</v>
      </c>
      <c r="K128" s="68">
        <f>'[1]вентканали'!$D$49</f>
        <v>0.07605934357539378</v>
      </c>
      <c r="L128" s="67">
        <f>'[1]дератизація, дезінсекція'!$D$40</f>
        <v>0.06983706170866741</v>
      </c>
      <c r="M128" s="67"/>
      <c r="N128" s="67"/>
      <c r="O128" s="69">
        <f>SUM(D128:N128)</f>
        <v>2.401731667803404</v>
      </c>
      <c r="P128" s="70"/>
      <c r="Q128" s="155">
        <f t="shared" si="8"/>
        <v>0.2401731667803404</v>
      </c>
      <c r="R128" s="69">
        <f t="shared" si="9"/>
        <v>2.6419048345837446</v>
      </c>
      <c r="S128" s="156">
        <f t="shared" si="10"/>
        <v>0.528380966916749</v>
      </c>
      <c r="T128" s="73">
        <f t="shared" si="11"/>
        <v>3.1702858015004933</v>
      </c>
      <c r="U128" s="60"/>
    </row>
    <row r="129" spans="1:21" ht="8.25" customHeight="1">
      <c r="A129" s="65"/>
      <c r="B129" s="80"/>
      <c r="C129" s="81"/>
      <c r="D129" s="81"/>
      <c r="E129" s="81"/>
      <c r="F129" s="81"/>
      <c r="G129" s="81"/>
      <c r="H129" s="82"/>
      <c r="I129" s="82"/>
      <c r="J129" s="82"/>
      <c r="K129" s="82"/>
      <c r="L129" s="82"/>
      <c r="M129" s="82"/>
      <c r="N129" s="82"/>
      <c r="O129" s="82"/>
      <c r="P129" s="83"/>
      <c r="Q129" s="155"/>
      <c r="R129" s="69"/>
      <c r="S129" s="156"/>
      <c r="T129" s="73"/>
      <c r="U129" s="60"/>
    </row>
    <row r="130" spans="1:21" ht="27" customHeight="1">
      <c r="A130" s="85"/>
      <c r="B130" s="54" t="s">
        <v>234</v>
      </c>
      <c r="C130" s="54" t="s">
        <v>226</v>
      </c>
      <c r="D130" s="86"/>
      <c r="E130" s="86"/>
      <c r="F130" s="86"/>
      <c r="G130" s="86"/>
      <c r="H130" s="87"/>
      <c r="I130" s="87"/>
      <c r="J130" s="87"/>
      <c r="K130" s="87"/>
      <c r="L130" s="87"/>
      <c r="M130" s="87"/>
      <c r="N130" s="87"/>
      <c r="O130" s="87"/>
      <c r="P130" s="88"/>
      <c r="Q130" s="155"/>
      <c r="R130" s="69"/>
      <c r="S130" s="156"/>
      <c r="T130" s="73"/>
      <c r="U130" s="60"/>
    </row>
    <row r="131" spans="1:21" ht="15.75">
      <c r="A131" s="65">
        <v>84</v>
      </c>
      <c r="B131" s="66" t="s">
        <v>235</v>
      </c>
      <c r="C131" s="66" t="s">
        <v>236</v>
      </c>
      <c r="D131" s="67">
        <f>'[1]прибирання прибуд. терит.'!$D$42</f>
        <v>1.2234605292653795</v>
      </c>
      <c r="E131" s="67">
        <f>'[1]техобсл. вода'!$D$35</f>
        <v>0.48245491467999657</v>
      </c>
      <c r="F131" s="67">
        <f>'[1]техобслуж. отопление'!$D$34</f>
        <v>0.15015906768775567</v>
      </c>
      <c r="G131" s="67">
        <v>0</v>
      </c>
      <c r="H131" s="67">
        <f>'[1]техобслуг. електромереж'!CJ30</f>
        <v>0.0753649561834718</v>
      </c>
      <c r="I131" s="67">
        <f>'[2]вартість послуги'!$T$126</f>
        <v>0.6567178159351058</v>
      </c>
      <c r="J131" s="67">
        <f>'[1]освітлення місць заг. користув.'!CJ20</f>
        <v>0</v>
      </c>
      <c r="K131" s="68">
        <f>'[1]вентканали'!$D$49</f>
        <v>0.07605934357539378</v>
      </c>
      <c r="L131" s="67">
        <f>'[1]дератизація, дезінсекція'!$D$40</f>
        <v>0.06983706170866741</v>
      </c>
      <c r="M131" s="67"/>
      <c r="N131" s="67"/>
      <c r="O131" s="69">
        <f>SUM(D131:N131)</f>
        <v>2.7340536890357705</v>
      </c>
      <c r="P131" s="70"/>
      <c r="Q131" s="155">
        <f t="shared" si="8"/>
        <v>0.2734053689035771</v>
      </c>
      <c r="R131" s="69">
        <f t="shared" si="9"/>
        <v>3.0074590579393474</v>
      </c>
      <c r="S131" s="156">
        <f t="shared" si="10"/>
        <v>0.6014918115878696</v>
      </c>
      <c r="T131" s="73">
        <f t="shared" si="11"/>
        <v>3.608950869527217</v>
      </c>
      <c r="U131" s="60"/>
    </row>
    <row r="132" spans="1:21" ht="15.75">
      <c r="A132" s="65"/>
      <c r="B132" s="80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158"/>
      <c r="R132" s="80"/>
      <c r="S132" s="81"/>
      <c r="T132" s="59"/>
      <c r="U132" s="60"/>
    </row>
    <row r="133" ht="42" customHeight="1"/>
    <row r="134" spans="1:20" s="126" customFormat="1" ht="15.75">
      <c r="A134" s="124" t="s">
        <v>237</v>
      </c>
      <c r="B134" s="124"/>
      <c r="C134" s="124"/>
      <c r="D134" s="125"/>
      <c r="K134" s="127" t="s">
        <v>238</v>
      </c>
      <c r="Q134" s="160"/>
      <c r="R134" s="127"/>
      <c r="T134" s="5"/>
    </row>
    <row r="135" spans="2:4" ht="36" customHeight="1">
      <c r="B135" s="128"/>
      <c r="C135" s="129"/>
      <c r="D135" s="10"/>
    </row>
    <row r="136" spans="1:11" ht="15" customHeight="1">
      <c r="A136" s="130" t="s">
        <v>239</v>
      </c>
      <c r="B136" s="130"/>
      <c r="C136" s="130"/>
      <c r="D136" s="131"/>
      <c r="K136" s="127" t="s">
        <v>240</v>
      </c>
    </row>
    <row r="137" spans="2:3" ht="15.75">
      <c r="B137" s="128"/>
      <c r="C137" s="129"/>
    </row>
    <row r="138" spans="2:3" ht="15.75">
      <c r="B138" s="128"/>
      <c r="C138" s="129"/>
    </row>
    <row r="139" spans="2:3" ht="15.75">
      <c r="B139" s="128"/>
      <c r="C139" s="129"/>
    </row>
    <row r="140" spans="2:3" ht="15.75">
      <c r="B140" s="128"/>
      <c r="C140" s="129"/>
    </row>
    <row r="141" spans="2:3" ht="15.75">
      <c r="B141" s="128"/>
      <c r="C141" s="129"/>
    </row>
    <row r="142" spans="2:3" ht="15.75">
      <c r="B142" s="128"/>
      <c r="C142" s="129"/>
    </row>
    <row r="143" spans="2:3" ht="15.75">
      <c r="B143" s="128"/>
      <c r="C143" s="129"/>
    </row>
    <row r="144" spans="2:3" ht="15.75">
      <c r="B144" s="128"/>
      <c r="C144" s="129"/>
    </row>
    <row r="145" spans="2:3" ht="15.75">
      <c r="B145" s="128"/>
      <c r="C145" s="129"/>
    </row>
    <row r="146" spans="2:3" ht="15.75">
      <c r="B146" s="128"/>
      <c r="C146" s="129"/>
    </row>
    <row r="147" spans="2:3" ht="15.75">
      <c r="B147" s="128"/>
      <c r="C147" s="129"/>
    </row>
  </sheetData>
  <mergeCells count="16">
    <mergeCell ref="B122:C122"/>
    <mergeCell ref="A134:C134"/>
    <mergeCell ref="A136:C136"/>
    <mergeCell ref="Q6:T6"/>
    <mergeCell ref="U6:U7"/>
    <mergeCell ref="B9:C9"/>
    <mergeCell ref="B104:C104"/>
    <mergeCell ref="L2:P2"/>
    <mergeCell ref="A3:P3"/>
    <mergeCell ref="A4:P4"/>
    <mergeCell ref="A6:A7"/>
    <mergeCell ref="B6:B7"/>
    <mergeCell ref="C6:C7"/>
    <mergeCell ref="D6:N6"/>
    <mergeCell ref="O6:O7"/>
    <mergeCell ref="P6:P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workbookViewId="0" topLeftCell="A1">
      <selection activeCell="U4" sqref="U4"/>
    </sheetView>
  </sheetViews>
  <sheetFormatPr defaultColWidth="9.00390625" defaultRowHeight="12.75"/>
  <cols>
    <col min="1" max="1" width="5.625" style="1" customWidth="1"/>
    <col min="2" max="2" width="11.375" style="1" customWidth="1"/>
    <col min="3" max="3" width="21.00390625" style="2" customWidth="1"/>
    <col min="4" max="4" width="11.625" style="1" customWidth="1"/>
    <col min="5" max="5" width="10.375" style="1" customWidth="1"/>
    <col min="6" max="6" width="8.125" style="1" customWidth="1"/>
    <col min="7" max="7" width="9.125" style="1" customWidth="1"/>
    <col min="8" max="8" width="8.25390625" style="1" customWidth="1"/>
    <col min="9" max="9" width="13.875" style="1" customWidth="1"/>
    <col min="10" max="10" width="7.25390625" style="1" customWidth="1"/>
    <col min="11" max="11" width="7.75390625" style="1" customWidth="1"/>
    <col min="12" max="12" width="6.625" style="1" customWidth="1"/>
    <col min="13" max="13" width="7.125" style="1" customWidth="1"/>
    <col min="14" max="14" width="5.875" style="1" customWidth="1"/>
    <col min="15" max="15" width="7.375" style="1" customWidth="1"/>
    <col min="16" max="16" width="6.75390625" style="1" customWidth="1"/>
    <col min="17" max="18" width="5.875" style="159" customWidth="1"/>
    <col min="19" max="19" width="6.125" style="128" customWidth="1"/>
    <col min="20" max="20" width="6.75390625" style="128" customWidth="1"/>
    <col min="21" max="21" width="5.75390625" style="1" bestFit="1" customWidth="1"/>
    <col min="22" max="22" width="5.75390625" style="1" customWidth="1"/>
    <col min="23" max="23" width="5.875" style="5" customWidth="1"/>
    <col min="24" max="24" width="7.75390625" style="1" customWidth="1"/>
    <col min="25" max="16384" width="9.125" style="1" customWidth="1"/>
  </cols>
  <sheetData>
    <row r="1" spans="14:22" ht="15.75">
      <c r="N1" s="132" t="s">
        <v>251</v>
      </c>
      <c r="O1" s="132"/>
      <c r="P1" s="132"/>
      <c r="Q1" s="133"/>
      <c r="R1" s="133"/>
      <c r="S1" s="132"/>
      <c r="T1" s="132"/>
      <c r="U1" s="4"/>
      <c r="V1" s="4"/>
    </row>
    <row r="2" spans="12:22" ht="15.75">
      <c r="L2" s="3"/>
      <c r="M2" s="3"/>
      <c r="N2" s="3"/>
      <c r="O2" s="3"/>
      <c r="P2" s="3"/>
      <c r="Q2" s="134"/>
      <c r="R2" s="134"/>
      <c r="S2" s="4"/>
      <c r="T2" s="4"/>
      <c r="U2" s="4"/>
      <c r="V2" s="4"/>
    </row>
    <row r="3" spans="1:22" ht="2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35"/>
      <c r="R3" s="135"/>
      <c r="S3" s="7"/>
      <c r="T3" s="7"/>
      <c r="U3" s="7"/>
      <c r="V3" s="7"/>
    </row>
    <row r="4" spans="1:22" ht="36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36"/>
      <c r="R4" s="136"/>
      <c r="S4" s="9"/>
      <c r="T4" s="9"/>
      <c r="U4" s="9"/>
      <c r="V4" s="9"/>
    </row>
    <row r="5" spans="1:23" ht="17.25" customHeight="1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7"/>
      <c r="R5" s="137"/>
      <c r="S5" s="138"/>
      <c r="T5" s="138"/>
      <c r="U5" s="10"/>
      <c r="V5" s="10"/>
      <c r="W5" s="12"/>
    </row>
    <row r="6" spans="1:24" ht="12.75" customHeight="1">
      <c r="A6" s="13" t="s">
        <v>3</v>
      </c>
      <c r="B6" s="14" t="s">
        <v>4</v>
      </c>
      <c r="C6" s="14" t="s">
        <v>5</v>
      </c>
      <c r="D6" s="15" t="s">
        <v>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1"/>
      <c r="P6" s="139" t="s">
        <v>245</v>
      </c>
      <c r="Q6" s="21" t="s">
        <v>11</v>
      </c>
      <c r="R6" s="21"/>
      <c r="S6" s="21"/>
      <c r="T6" s="21"/>
      <c r="U6" s="21"/>
      <c r="V6" s="21"/>
      <c r="W6" s="21"/>
      <c r="X6" s="21"/>
    </row>
    <row r="7" spans="1:32" ht="276.75" customHeight="1">
      <c r="A7" s="13"/>
      <c r="B7" s="14"/>
      <c r="C7" s="14"/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3" t="s">
        <v>18</v>
      </c>
      <c r="K7" s="24" t="s">
        <v>19</v>
      </c>
      <c r="L7" s="24" t="s">
        <v>20</v>
      </c>
      <c r="M7" s="23" t="s">
        <v>21</v>
      </c>
      <c r="N7" s="23" t="s">
        <v>22</v>
      </c>
      <c r="O7" s="162" t="s">
        <v>246</v>
      </c>
      <c r="P7" s="141"/>
      <c r="Q7" s="29" t="s">
        <v>30</v>
      </c>
      <c r="R7" s="29" t="s">
        <v>31</v>
      </c>
      <c r="S7" s="30" t="s">
        <v>28</v>
      </c>
      <c r="T7" s="30" t="s">
        <v>32</v>
      </c>
      <c r="U7" s="142" t="s">
        <v>33</v>
      </c>
      <c r="V7" s="142" t="s">
        <v>34</v>
      </c>
      <c r="W7" s="143" t="s">
        <v>35</v>
      </c>
      <c r="X7" s="163" t="s">
        <v>36</v>
      </c>
      <c r="Y7" s="144"/>
      <c r="Z7" s="145"/>
      <c r="AA7" s="145"/>
      <c r="AB7" s="145"/>
      <c r="AC7" s="145"/>
      <c r="AD7" s="145"/>
      <c r="AE7" s="145"/>
      <c r="AF7" s="145"/>
    </row>
    <row r="8" spans="1:24" s="150" customFormat="1" ht="15">
      <c r="A8" s="146">
        <v>1</v>
      </c>
      <c r="B8" s="146">
        <v>2</v>
      </c>
      <c r="C8" s="146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 t="s">
        <v>37</v>
      </c>
      <c r="Q8" s="148">
        <v>16</v>
      </c>
      <c r="R8" s="148" t="s">
        <v>247</v>
      </c>
      <c r="S8" s="147">
        <v>17</v>
      </c>
      <c r="T8" s="147" t="s">
        <v>248</v>
      </c>
      <c r="U8" s="147">
        <v>18</v>
      </c>
      <c r="V8" s="147" t="s">
        <v>38</v>
      </c>
      <c r="W8" s="149">
        <v>19</v>
      </c>
      <c r="X8" s="147" t="s">
        <v>249</v>
      </c>
    </row>
    <row r="9" spans="1:24" s="51" customFormat="1" ht="15.75" customHeight="1">
      <c r="A9" s="40"/>
      <c r="B9" s="41" t="s">
        <v>43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151"/>
      <c r="R9" s="151"/>
      <c r="S9" s="42"/>
      <c r="T9" s="42"/>
      <c r="U9" s="42"/>
      <c r="V9" s="42"/>
      <c r="W9" s="45"/>
      <c r="X9" s="46"/>
    </row>
    <row r="10" spans="1:24" ht="15.75">
      <c r="A10" s="152"/>
      <c r="B10" s="53" t="s">
        <v>44</v>
      </c>
      <c r="C10" s="54" t="s">
        <v>45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53"/>
      <c r="R10" s="153"/>
      <c r="S10" s="154"/>
      <c r="T10" s="154"/>
      <c r="U10" s="55"/>
      <c r="V10" s="55"/>
      <c r="W10" s="59"/>
      <c r="X10" s="60"/>
    </row>
    <row r="11" spans="1:24" ht="15.75">
      <c r="A11" s="65">
        <v>1</v>
      </c>
      <c r="B11" s="66" t="s">
        <v>46</v>
      </c>
      <c r="C11" s="66" t="s">
        <v>47</v>
      </c>
      <c r="D11" s="67">
        <f>'[1]прибирання прибуд. терит.'!$D$42</f>
        <v>1.2234605292653795</v>
      </c>
      <c r="E11" s="67">
        <f>'[1]техобсл. вода'!$D$35</f>
        <v>0.48245491467999657</v>
      </c>
      <c r="F11" s="67">
        <f>'[1]техобслуж. отопление'!$D$34</f>
        <v>0.15015906768775567</v>
      </c>
      <c r="G11" s="67">
        <f>'[1]техобслуж. гор.вод'!$D$30</f>
        <v>0.22808578224857054</v>
      </c>
      <c r="H11" s="67">
        <f>'[1]техобслуг. електромереж'!E30</f>
        <v>0.1845593264546151</v>
      </c>
      <c r="I11" s="67">
        <f>'[2]вартість послуги'!$T$6</f>
        <v>0.8006363885360506</v>
      </c>
      <c r="J11" s="67">
        <f>'[1]освітлення місць заг. користув.'!E20</f>
        <v>0.1810120681639888</v>
      </c>
      <c r="K11" s="68">
        <f>'[1]вентканали'!$D$49</f>
        <v>0.07605934357539378</v>
      </c>
      <c r="L11" s="67">
        <f>'[1]дератизація, дезінсекція'!$D$40</f>
        <v>0.06983706170866741</v>
      </c>
      <c r="M11" s="67"/>
      <c r="N11" s="67"/>
      <c r="O11" s="69">
        <f>SUM(D11:N11)</f>
        <v>3.3962644823204173</v>
      </c>
      <c r="P11" s="70"/>
      <c r="Q11" s="155">
        <f>O11*0.15</f>
        <v>0.5094396723480625</v>
      </c>
      <c r="R11" s="155"/>
      <c r="S11" s="69">
        <f>O11+Q11</f>
        <v>3.90570415466848</v>
      </c>
      <c r="T11" s="69"/>
      <c r="U11" s="156">
        <f>S11*0.2</f>
        <v>0.781140830933696</v>
      </c>
      <c r="V11" s="156"/>
      <c r="W11" s="73">
        <f>S11+U11</f>
        <v>4.686844985602176</v>
      </c>
      <c r="X11" s="60"/>
    </row>
    <row r="12" spans="1:24" ht="15.75">
      <c r="A12" s="65">
        <f>A11+1</f>
        <v>2</v>
      </c>
      <c r="B12" s="66" t="s">
        <v>48</v>
      </c>
      <c r="C12" s="66" t="s">
        <v>49</v>
      </c>
      <c r="D12" s="67">
        <f>'[1]прибирання прибуд. терит.'!$D$42</f>
        <v>1.2234605292653795</v>
      </c>
      <c r="E12" s="67">
        <f>'[1]техобсл. вода'!$D$35</f>
        <v>0.48245491467999657</v>
      </c>
      <c r="F12" s="67">
        <f>'[1]техобслуж. отопление'!$D$34</f>
        <v>0.15015906768775567</v>
      </c>
      <c r="G12" s="67">
        <f>'[1]техобслуж. гор.вод'!$D$30</f>
        <v>0.22808578224857054</v>
      </c>
      <c r="H12" s="67">
        <f>'[1]техобслуг. електромереж'!F30</f>
        <v>0.16528134382685292</v>
      </c>
      <c r="I12" s="67">
        <f>'[2]вартість послуги'!$T$7</f>
        <v>0.7592861803728024</v>
      </c>
      <c r="J12" s="67">
        <f>'[1]освітлення місць заг. користув.'!F20</f>
        <v>0</v>
      </c>
      <c r="K12" s="68">
        <f>'[1]вентканали'!$D$49</f>
        <v>0.07605934357539378</v>
      </c>
      <c r="L12" s="67">
        <f>'[1]дератизація, дезінсекція'!$D$40</f>
        <v>0.06983706170866741</v>
      </c>
      <c r="M12" s="67"/>
      <c r="N12" s="67"/>
      <c r="O12" s="69">
        <f>SUM(D12:N12)</f>
        <v>3.1546242233654187</v>
      </c>
      <c r="P12" s="70"/>
      <c r="Q12" s="155">
        <f aca="true" t="shared" si="0" ref="Q12:Q73">O12*0.15</f>
        <v>0.4731936335048128</v>
      </c>
      <c r="R12" s="155"/>
      <c r="S12" s="69">
        <f aca="true" t="shared" si="1" ref="S12:S73">O12+Q12</f>
        <v>3.6278178568702315</v>
      </c>
      <c r="T12" s="69"/>
      <c r="U12" s="156">
        <f aca="true" t="shared" si="2" ref="U12:U73">S12*0.2</f>
        <v>0.7255635713740464</v>
      </c>
      <c r="V12" s="156"/>
      <c r="W12" s="73">
        <f aca="true" t="shared" si="3" ref="W12:W73">S12+U12</f>
        <v>4.353381428244278</v>
      </c>
      <c r="X12" s="60"/>
    </row>
    <row r="13" spans="1:24" ht="15.75">
      <c r="A13" s="65">
        <f>A12+1</f>
        <v>3</v>
      </c>
      <c r="B13" s="66" t="s">
        <v>50</v>
      </c>
      <c r="C13" s="66" t="s">
        <v>51</v>
      </c>
      <c r="D13" s="67">
        <f>'[1]прибирання прибуд. терит.'!$D$42</f>
        <v>1.2234605292653795</v>
      </c>
      <c r="E13" s="67">
        <f>'[1]техобсл. вода'!$D$35</f>
        <v>0.48245491467999657</v>
      </c>
      <c r="F13" s="67">
        <f>'[1]техобслуж. отопление'!$D$34</f>
        <v>0.15015906768775567</v>
      </c>
      <c r="G13" s="67">
        <f>'[1]техобслуж. гор.вод'!$D$30</f>
        <v>0.22808578224857054</v>
      </c>
      <c r="H13" s="67">
        <f>'[1]техобслуг. електромереж'!G30</f>
        <v>0.18833972954190425</v>
      </c>
      <c r="I13" s="67">
        <f>'[2]вартість послуги'!$T$8</f>
        <v>0.8652289204422601</v>
      </c>
      <c r="J13" s="67">
        <f>'[1]освітлення місць заг. користув.'!G20</f>
        <v>0</v>
      </c>
      <c r="K13" s="68">
        <f>'[1]вентканали'!$D$49</f>
        <v>0.07605934357539378</v>
      </c>
      <c r="L13" s="67">
        <f>'[1]дератизація, дезінсекція'!$D$40</f>
        <v>0.06983706170866741</v>
      </c>
      <c r="M13" s="67"/>
      <c r="N13" s="67"/>
      <c r="O13" s="69">
        <f>SUM(D13:N13)</f>
        <v>3.2836253491499274</v>
      </c>
      <c r="P13" s="70"/>
      <c r="Q13" s="155">
        <f t="shared" si="0"/>
        <v>0.49254380237248907</v>
      </c>
      <c r="R13" s="155"/>
      <c r="S13" s="69">
        <f t="shared" si="1"/>
        <v>3.7761691515224163</v>
      </c>
      <c r="T13" s="69"/>
      <c r="U13" s="156">
        <f t="shared" si="2"/>
        <v>0.7552338303044833</v>
      </c>
      <c r="V13" s="156"/>
      <c r="W13" s="73">
        <f t="shared" si="3"/>
        <v>4.5314029818269</v>
      </c>
      <c r="X13" s="60"/>
    </row>
    <row r="14" spans="1:24" ht="15.75">
      <c r="A14" s="65">
        <f>A13+1</f>
        <v>4</v>
      </c>
      <c r="B14" s="66" t="s">
        <v>52</v>
      </c>
      <c r="C14" s="66" t="s">
        <v>53</v>
      </c>
      <c r="D14" s="67">
        <f>'[1]прибирання прибуд. терит.'!$D$42</f>
        <v>1.2234605292653795</v>
      </c>
      <c r="E14" s="67">
        <f>'[1]техобсл. вода'!$D$35</f>
        <v>0.48245491467999657</v>
      </c>
      <c r="F14" s="67">
        <f>'[1]техобслуж. отопление'!$D$34</f>
        <v>0.15015906768775567</v>
      </c>
      <c r="G14" s="67">
        <f>'[1]техобслуж. гор.вод'!$D$30</f>
        <v>0.22808578224857054</v>
      </c>
      <c r="H14" s="67">
        <f>'[1]техобслуг. електромереж'!H30</f>
        <v>0.1807309702918159</v>
      </c>
      <c r="I14" s="67">
        <f>'[2]вартість послуги'!$T$9</f>
        <v>0.7987288101949156</v>
      </c>
      <c r="J14" s="67">
        <f>'[1]освітлення місць заг. користув.'!H20</f>
        <v>0.17725729358819922</v>
      </c>
      <c r="K14" s="68">
        <f>'[1]вентканали'!$D$49</f>
        <v>0.07605934357539378</v>
      </c>
      <c r="L14" s="67">
        <f>'[1]дератизація, дезінсекція'!$D$40</f>
        <v>0.06983706170866741</v>
      </c>
      <c r="M14" s="67"/>
      <c r="N14" s="67"/>
      <c r="O14" s="69">
        <f>SUM(D14:N14)</f>
        <v>3.386773773240694</v>
      </c>
      <c r="P14" s="70"/>
      <c r="Q14" s="155">
        <f t="shared" si="0"/>
        <v>0.508016065986104</v>
      </c>
      <c r="R14" s="155"/>
      <c r="S14" s="69">
        <f t="shared" si="1"/>
        <v>3.894789839226798</v>
      </c>
      <c r="T14" s="69"/>
      <c r="U14" s="156">
        <f t="shared" si="2"/>
        <v>0.7789579678453596</v>
      </c>
      <c r="V14" s="156"/>
      <c r="W14" s="73">
        <f t="shared" si="3"/>
        <v>4.673747807072158</v>
      </c>
      <c r="X14" s="60"/>
    </row>
    <row r="15" spans="1:24" ht="7.5" customHeight="1">
      <c r="A15" s="65"/>
      <c r="B15" s="80"/>
      <c r="C15" s="81"/>
      <c r="D15" s="81"/>
      <c r="E15" s="81"/>
      <c r="F15" s="81"/>
      <c r="G15" s="81"/>
      <c r="H15" s="82"/>
      <c r="I15" s="82"/>
      <c r="J15" s="82"/>
      <c r="K15" s="82"/>
      <c r="L15" s="82"/>
      <c r="M15" s="82"/>
      <c r="N15" s="82"/>
      <c r="O15" s="83"/>
      <c r="P15" s="83"/>
      <c r="Q15" s="155"/>
      <c r="R15" s="155"/>
      <c r="S15" s="69"/>
      <c r="T15" s="69"/>
      <c r="U15" s="156"/>
      <c r="V15" s="156"/>
      <c r="W15" s="73"/>
      <c r="X15" s="60"/>
    </row>
    <row r="16" spans="1:24" ht="15.75">
      <c r="A16" s="65"/>
      <c r="B16" s="54" t="s">
        <v>54</v>
      </c>
      <c r="C16" s="54" t="s">
        <v>55</v>
      </c>
      <c r="D16" s="86"/>
      <c r="E16" s="86"/>
      <c r="F16" s="86"/>
      <c r="G16" s="86"/>
      <c r="H16" s="87"/>
      <c r="I16" s="87"/>
      <c r="J16" s="87"/>
      <c r="K16" s="87"/>
      <c r="L16" s="87"/>
      <c r="M16" s="87"/>
      <c r="N16" s="87"/>
      <c r="O16" s="88"/>
      <c r="P16" s="88"/>
      <c r="Q16" s="155"/>
      <c r="R16" s="155"/>
      <c r="S16" s="69"/>
      <c r="T16" s="69"/>
      <c r="U16" s="156"/>
      <c r="V16" s="156"/>
      <c r="W16" s="73"/>
      <c r="X16" s="60"/>
    </row>
    <row r="17" spans="1:24" ht="15.75">
      <c r="A17" s="65">
        <v>5</v>
      </c>
      <c r="B17" s="66" t="s">
        <v>56</v>
      </c>
      <c r="C17" s="66" t="s">
        <v>57</v>
      </c>
      <c r="D17" s="67">
        <f>'[1]прибирання прибуд. терит.'!$D$42</f>
        <v>1.2234605292653795</v>
      </c>
      <c r="E17" s="67">
        <f>'[1]техобсл. вода'!$D$35</f>
        <v>0.48245491467999657</v>
      </c>
      <c r="F17" s="67">
        <f>'[1]техобслуж. отопление'!$D$34</f>
        <v>0.15015906768775567</v>
      </c>
      <c r="G17" s="67">
        <v>0</v>
      </c>
      <c r="H17" s="67">
        <f>'[1]техобслуг. електромереж'!I30</f>
        <v>0.09452752151400469</v>
      </c>
      <c r="I17" s="67">
        <f>'[2]вартість послуги'!$T$12</f>
        <v>0.8324694849691056</v>
      </c>
      <c r="J17" s="67">
        <f>'[1]освітлення місць заг. користув.'!I20</f>
        <v>0.1514074085998138</v>
      </c>
      <c r="K17" s="67">
        <f>'[1]вентканали'!$D$50</f>
        <v>0.24369337429343602</v>
      </c>
      <c r="L17" s="67">
        <f>'[1]дератизація, дезінсекція'!$D$40</f>
        <v>0.06983706170866741</v>
      </c>
      <c r="M17" s="67"/>
      <c r="N17" s="67"/>
      <c r="O17" s="69">
        <f aca="true" t="shared" si="4" ref="O17:O42">SUM(D17:N17)</f>
        <v>3.248009362718159</v>
      </c>
      <c r="P17" s="70"/>
      <c r="Q17" s="155">
        <f t="shared" si="0"/>
        <v>0.48720140440772386</v>
      </c>
      <c r="R17" s="155"/>
      <c r="S17" s="69">
        <f t="shared" si="1"/>
        <v>3.735210767125883</v>
      </c>
      <c r="T17" s="69"/>
      <c r="U17" s="156">
        <f t="shared" si="2"/>
        <v>0.7470421534251767</v>
      </c>
      <c r="V17" s="156"/>
      <c r="W17" s="73">
        <f t="shared" si="3"/>
        <v>4.48225292055106</v>
      </c>
      <c r="X17" s="60"/>
    </row>
    <row r="18" spans="1:24" ht="15.75">
      <c r="A18" s="65">
        <f aca="true" t="shared" si="5" ref="A18:A42">A17+1</f>
        <v>6</v>
      </c>
      <c r="B18" s="66" t="s">
        <v>58</v>
      </c>
      <c r="C18" s="66" t="s">
        <v>59</v>
      </c>
      <c r="D18" s="67">
        <f>'[1]прибирання прибуд. терит.'!$D$42</f>
        <v>1.2234605292653795</v>
      </c>
      <c r="E18" s="67">
        <f>'[1]техобсл. вода'!$D$35</f>
        <v>0.48245491467999657</v>
      </c>
      <c r="F18" s="67">
        <f>'[1]техобслуж. отопление'!$D$34</f>
        <v>0.15015906768775567</v>
      </c>
      <c r="G18" s="67">
        <v>0</v>
      </c>
      <c r="H18" s="67">
        <f>'[1]техобслуг. електромереж'!J30</f>
        <v>0.09416405017051648</v>
      </c>
      <c r="I18" s="67">
        <f>'[2]вартість послуги'!$T$13</f>
        <v>0.8512653125563655</v>
      </c>
      <c r="J18" s="67">
        <f>'[1]освітлення місць заг. користув.'!J20</f>
        <v>0.15921073615446862</v>
      </c>
      <c r="K18" s="67">
        <f>'[1]вентканали'!$D$50</f>
        <v>0.24369337429343602</v>
      </c>
      <c r="L18" s="67">
        <f>'[1]дератизація, дезінсекція'!$D$40</f>
        <v>0.06983706170866741</v>
      </c>
      <c r="M18" s="67"/>
      <c r="N18" s="67"/>
      <c r="O18" s="69">
        <f t="shared" si="4"/>
        <v>3.274245046516586</v>
      </c>
      <c r="P18" s="70"/>
      <c r="Q18" s="155">
        <f t="shared" si="0"/>
        <v>0.49113675697748793</v>
      </c>
      <c r="R18" s="155"/>
      <c r="S18" s="69">
        <f t="shared" si="1"/>
        <v>3.765381803494074</v>
      </c>
      <c r="T18" s="69"/>
      <c r="U18" s="156">
        <f t="shared" si="2"/>
        <v>0.7530763606988149</v>
      </c>
      <c r="V18" s="156"/>
      <c r="W18" s="73">
        <f t="shared" si="3"/>
        <v>4.518458164192889</v>
      </c>
      <c r="X18" s="60"/>
    </row>
    <row r="19" spans="1:24" ht="15.75">
      <c r="A19" s="65">
        <f t="shared" si="5"/>
        <v>7</v>
      </c>
      <c r="B19" s="66" t="s">
        <v>60</v>
      </c>
      <c r="C19" s="66" t="s">
        <v>61</v>
      </c>
      <c r="D19" s="67">
        <f>'[1]прибирання прибуд. терит.'!$D$42</f>
        <v>1.2234605292653795</v>
      </c>
      <c r="E19" s="67">
        <f>'[1]техобсл. вода'!$D$35</f>
        <v>0.48245491467999657</v>
      </c>
      <c r="F19" s="67">
        <f>'[1]техобслуж. отопление'!$D$34</f>
        <v>0.15015906768775567</v>
      </c>
      <c r="G19" s="67">
        <v>0</v>
      </c>
      <c r="H19" s="67">
        <f>'[1]техобслуг. електромереж'!K30</f>
        <v>0.09104518577345462</v>
      </c>
      <c r="I19" s="67">
        <f>'[2]вартість послуги'!$T$14</f>
        <v>0.7234148592340768</v>
      </c>
      <c r="J19" s="67">
        <f>'[1]освітлення місць заг. користув.'!K20</f>
        <v>0.14318385965231395</v>
      </c>
      <c r="K19" s="67">
        <f>'[1]вентканали'!$D$50</f>
        <v>0.24369337429343602</v>
      </c>
      <c r="L19" s="67">
        <f>'[1]дератизація, дезінсекція'!$D$40</f>
        <v>0.06983706170866741</v>
      </c>
      <c r="M19" s="67"/>
      <c r="N19" s="67"/>
      <c r="O19" s="69">
        <f t="shared" si="4"/>
        <v>3.1272488522950805</v>
      </c>
      <c r="P19" s="70"/>
      <c r="Q19" s="155">
        <f t="shared" si="0"/>
        <v>0.46908732784426205</v>
      </c>
      <c r="R19" s="155"/>
      <c r="S19" s="69">
        <f t="shared" si="1"/>
        <v>3.5963361801393425</v>
      </c>
      <c r="T19" s="69"/>
      <c r="U19" s="156">
        <f t="shared" si="2"/>
        <v>0.7192672360278686</v>
      </c>
      <c r="V19" s="156"/>
      <c r="W19" s="73">
        <f t="shared" si="3"/>
        <v>4.315603416167211</v>
      </c>
      <c r="X19" s="60"/>
    </row>
    <row r="20" spans="1:24" ht="15.75">
      <c r="A20" s="65">
        <f t="shared" si="5"/>
        <v>8</v>
      </c>
      <c r="B20" s="66" t="s">
        <v>62</v>
      </c>
      <c r="C20" s="66" t="s">
        <v>63</v>
      </c>
      <c r="D20" s="67">
        <f>'[1]прибирання прибуд. терит.'!$D$42</f>
        <v>1.2234605292653795</v>
      </c>
      <c r="E20" s="67">
        <f>'[1]техобсл. вода'!$D$35</f>
        <v>0.48245491467999657</v>
      </c>
      <c r="F20" s="67">
        <f>'[1]техобслуж. отопление'!$D$34</f>
        <v>0.15015906768775567</v>
      </c>
      <c r="G20" s="67">
        <v>0</v>
      </c>
      <c r="H20" s="67">
        <f>'[1]техобслуг. електромереж'!L30</f>
        <v>0.09901020372934247</v>
      </c>
      <c r="I20" s="67">
        <f>'[2]вартість послуги'!$T$15</f>
        <v>0.7377037294147335</v>
      </c>
      <c r="J20" s="67">
        <f>'[1]освітлення місць заг. користув.'!L20</f>
        <v>0.1966865549509209</v>
      </c>
      <c r="K20" s="67">
        <f>'[1]вентканали'!$D$50</f>
        <v>0.24369337429343602</v>
      </c>
      <c r="L20" s="67">
        <f>'[1]дератизація, дезінсекція'!$D$40</f>
        <v>0.06983706170866741</v>
      </c>
      <c r="M20" s="67"/>
      <c r="N20" s="67"/>
      <c r="O20" s="69">
        <f t="shared" si="4"/>
        <v>3.2030054357302324</v>
      </c>
      <c r="P20" s="70"/>
      <c r="Q20" s="155">
        <f t="shared" si="0"/>
        <v>0.4804508153595348</v>
      </c>
      <c r="R20" s="155"/>
      <c r="S20" s="69">
        <f t="shared" si="1"/>
        <v>3.6834562510897673</v>
      </c>
      <c r="T20" s="69"/>
      <c r="U20" s="156">
        <f t="shared" si="2"/>
        <v>0.7366912502179535</v>
      </c>
      <c r="V20" s="156"/>
      <c r="W20" s="73">
        <f t="shared" si="3"/>
        <v>4.420147501307721</v>
      </c>
      <c r="X20" s="60"/>
    </row>
    <row r="21" spans="1:24" ht="15.75">
      <c r="A21" s="65">
        <f t="shared" si="5"/>
        <v>9</v>
      </c>
      <c r="B21" s="66" t="s">
        <v>64</v>
      </c>
      <c r="C21" s="66" t="s">
        <v>65</v>
      </c>
      <c r="D21" s="67">
        <f>'[1]прибирання прибуд. терит.'!$D$42</f>
        <v>1.2234605292653795</v>
      </c>
      <c r="E21" s="67">
        <f>'[1]техобсл. вода'!$D$35</f>
        <v>0.48245491467999657</v>
      </c>
      <c r="F21" s="67">
        <f>'[1]техобслуж. отопление'!$D$34</f>
        <v>0.15015906768775567</v>
      </c>
      <c r="G21" s="67">
        <v>0</v>
      </c>
      <c r="H21" s="67">
        <f>'[1]техобслуг. електромереж'!M30</f>
        <v>0.09394894480010219</v>
      </c>
      <c r="I21" s="67">
        <f>'[2]вартість послуги'!$T$16</f>
        <v>0.6606779036727632</v>
      </c>
      <c r="J21" s="67">
        <f>'[1]освітлення місць заг. користув.'!M20</f>
        <v>0.15061665108769087</v>
      </c>
      <c r="K21" s="67">
        <f>'[1]вентканали'!$D$50</f>
        <v>0.24369337429343602</v>
      </c>
      <c r="L21" s="67">
        <f>'[1]дератизація, дезінсекція'!$D$40</f>
        <v>0.06983706170866741</v>
      </c>
      <c r="M21" s="67"/>
      <c r="N21" s="67"/>
      <c r="O21" s="69">
        <f t="shared" si="4"/>
        <v>3.0748484471957913</v>
      </c>
      <c r="P21" s="70"/>
      <c r="Q21" s="155">
        <f t="shared" si="0"/>
        <v>0.4612272670793687</v>
      </c>
      <c r="R21" s="155"/>
      <c r="S21" s="69">
        <f t="shared" si="1"/>
        <v>3.53607571427516</v>
      </c>
      <c r="T21" s="69"/>
      <c r="U21" s="156">
        <f t="shared" si="2"/>
        <v>0.7072151428550321</v>
      </c>
      <c r="V21" s="156"/>
      <c r="W21" s="73">
        <f t="shared" si="3"/>
        <v>4.243290857130193</v>
      </c>
      <c r="X21" s="60"/>
    </row>
    <row r="22" spans="1:24" ht="15.75">
      <c r="A22" s="65">
        <f t="shared" si="5"/>
        <v>10</v>
      </c>
      <c r="B22" s="66" t="s">
        <v>66</v>
      </c>
      <c r="C22" s="66" t="s">
        <v>67</v>
      </c>
      <c r="D22" s="67">
        <f>'[1]прибирання прибуд. терит.'!$D$42</f>
        <v>1.2234605292653795</v>
      </c>
      <c r="E22" s="67">
        <f>'[1]техобсл. вода'!$D$35</f>
        <v>0.48245491467999657</v>
      </c>
      <c r="F22" s="67">
        <f>'[1]техобслуж. отопление'!$D$34</f>
        <v>0.15015906768775567</v>
      </c>
      <c r="G22" s="67">
        <v>0</v>
      </c>
      <c r="H22" s="67">
        <f>'[1]техобслуг. електромереж'!N30</f>
        <v>0.08897808377196004</v>
      </c>
      <c r="I22" s="67">
        <f>'[2]вартість послуги'!$T$17</f>
        <v>0.6540774680832864</v>
      </c>
      <c r="J22" s="67">
        <f>'[1]освітлення місць заг. користув.'!N20</f>
        <v>0.1451924467633474</v>
      </c>
      <c r="K22" s="67">
        <f>'[1]вентканали'!$D$50</f>
        <v>0.24369337429343602</v>
      </c>
      <c r="L22" s="67">
        <f>'[1]дератизація, дезінсекція'!$D$40</f>
        <v>0.06983706170866741</v>
      </c>
      <c r="M22" s="67"/>
      <c r="N22" s="67"/>
      <c r="O22" s="69">
        <f t="shared" si="4"/>
        <v>3.057852946253829</v>
      </c>
      <c r="P22" s="70"/>
      <c r="Q22" s="155">
        <f t="shared" si="0"/>
        <v>0.4586779419380743</v>
      </c>
      <c r="R22" s="155"/>
      <c r="S22" s="69">
        <f t="shared" si="1"/>
        <v>3.5165308881919035</v>
      </c>
      <c r="T22" s="69"/>
      <c r="U22" s="156">
        <f t="shared" si="2"/>
        <v>0.7033061776383808</v>
      </c>
      <c r="V22" s="156"/>
      <c r="W22" s="73">
        <f t="shared" si="3"/>
        <v>4.219837065830284</v>
      </c>
      <c r="X22" s="60"/>
    </row>
    <row r="23" spans="1:24" ht="15.75">
      <c r="A23" s="65">
        <f t="shared" si="5"/>
        <v>11</v>
      </c>
      <c r="B23" s="66" t="s">
        <v>68</v>
      </c>
      <c r="C23" s="66" t="s">
        <v>69</v>
      </c>
      <c r="D23" s="67">
        <f>'[1]прибирання прибуд. терит.'!$D$42</f>
        <v>1.2234605292653795</v>
      </c>
      <c r="E23" s="67">
        <f>'[1]техобсл. вода'!$D$35</f>
        <v>0.48245491467999657</v>
      </c>
      <c r="F23" s="67">
        <f>'[1]техобслуж. отопление'!$D$34</f>
        <v>0.15015906768775567</v>
      </c>
      <c r="G23" s="67">
        <v>0</v>
      </c>
      <c r="H23" s="67">
        <f>'[1]техобслуг. електромереж'!O30</f>
        <v>0.09459621877186848</v>
      </c>
      <c r="I23" s="67">
        <f>'[2]вартість послуги'!$T$18</f>
        <v>0.6340739730609197</v>
      </c>
      <c r="J23" s="67">
        <f>'[1]освітлення місць заг. користув.'!O20</f>
        <v>0.14876845598375307</v>
      </c>
      <c r="K23" s="67">
        <f>'[1]вентканали'!$D$50</f>
        <v>0.24369337429343602</v>
      </c>
      <c r="L23" s="67">
        <f>'[1]дератизація, дезінсекція'!$D$40</f>
        <v>0.06983706170866741</v>
      </c>
      <c r="M23" s="67"/>
      <c r="N23" s="67"/>
      <c r="O23" s="69">
        <f t="shared" si="4"/>
        <v>3.0470435954517763</v>
      </c>
      <c r="P23" s="70"/>
      <c r="Q23" s="155">
        <f t="shared" si="0"/>
        <v>0.4570565393177664</v>
      </c>
      <c r="R23" s="155"/>
      <c r="S23" s="69">
        <f t="shared" si="1"/>
        <v>3.504100134769543</v>
      </c>
      <c r="T23" s="69"/>
      <c r="U23" s="156">
        <f t="shared" si="2"/>
        <v>0.7008200269539087</v>
      </c>
      <c r="V23" s="156"/>
      <c r="W23" s="73">
        <f t="shared" si="3"/>
        <v>4.204920161723452</v>
      </c>
      <c r="X23" s="60"/>
    </row>
    <row r="24" spans="1:24" ht="15.75">
      <c r="A24" s="65">
        <f t="shared" si="5"/>
        <v>12</v>
      </c>
      <c r="B24" s="66" t="s">
        <v>70</v>
      </c>
      <c r="C24" s="66" t="s">
        <v>71</v>
      </c>
      <c r="D24" s="67">
        <f>'[1]прибирання прибуд. терит.'!$D$42</f>
        <v>1.2234605292653795</v>
      </c>
      <c r="E24" s="67">
        <f>'[1]техобсл. вода'!$D$35</f>
        <v>0.48245491467999657</v>
      </c>
      <c r="F24" s="67">
        <f>'[1]техобслуж. отопление'!$D$34</f>
        <v>0.15015906768775567</v>
      </c>
      <c r="G24" s="67">
        <v>0</v>
      </c>
      <c r="H24" s="67">
        <f>'[1]техобслуг. електромереж'!P30</f>
        <v>0.08322743146909647</v>
      </c>
      <c r="I24" s="67">
        <f>'[2]вартість послуги'!$T$19</f>
        <v>0.6548556891668474</v>
      </c>
      <c r="J24" s="67">
        <f>'[1]освітлення місць заг. користув.'!P20</f>
        <v>0.17278753419184686</v>
      </c>
      <c r="K24" s="67">
        <f>'[1]вентканали'!$D$50</f>
        <v>0.24369337429343602</v>
      </c>
      <c r="L24" s="67">
        <f>'[1]дератизація, дезінсекція'!$D$40</f>
        <v>0.06983706170866741</v>
      </c>
      <c r="M24" s="67"/>
      <c r="N24" s="67"/>
      <c r="O24" s="69">
        <f t="shared" si="4"/>
        <v>3.080475602463026</v>
      </c>
      <c r="P24" s="70"/>
      <c r="Q24" s="155">
        <f t="shared" si="0"/>
        <v>0.46207134036945385</v>
      </c>
      <c r="R24" s="155"/>
      <c r="S24" s="69">
        <f t="shared" si="1"/>
        <v>3.54254694283248</v>
      </c>
      <c r="T24" s="69"/>
      <c r="U24" s="156">
        <f t="shared" si="2"/>
        <v>0.708509388566496</v>
      </c>
      <c r="V24" s="156"/>
      <c r="W24" s="73">
        <f t="shared" si="3"/>
        <v>4.251056331398976</v>
      </c>
      <c r="X24" s="60"/>
    </row>
    <row r="25" spans="1:24" ht="15.75">
      <c r="A25" s="65">
        <f t="shared" si="5"/>
        <v>13</v>
      </c>
      <c r="B25" s="66" t="s">
        <v>72</v>
      </c>
      <c r="C25" s="66" t="s">
        <v>73</v>
      </c>
      <c r="D25" s="67">
        <f>'[1]прибирання прибуд. терит.'!$D$42</f>
        <v>1.2234605292653795</v>
      </c>
      <c r="E25" s="67">
        <f>'[1]техобсл. вода'!$D$35</f>
        <v>0.48245491467999657</v>
      </c>
      <c r="F25" s="67">
        <f>'[1]техобслуж. отопление'!$D$34</f>
        <v>0.15015906768775567</v>
      </c>
      <c r="G25" s="67">
        <v>0</v>
      </c>
      <c r="H25" s="67">
        <f>'[1]техобслуг. електромереж'!Q30</f>
        <v>0.09292173482985</v>
      </c>
      <c r="I25" s="67">
        <f>'[2]вартість послуги'!$T$20</f>
        <v>0.6836417554385577</v>
      </c>
      <c r="J25" s="67">
        <f>'[1]освітлення місць заг. користув.'!Q20</f>
        <v>0.1722170088087653</v>
      </c>
      <c r="K25" s="67">
        <f>'[1]вентканали'!$D$50</f>
        <v>0.24369337429343602</v>
      </c>
      <c r="L25" s="67">
        <f>'[1]дератизація, дезінсекція'!$D$40</f>
        <v>0.06983706170866741</v>
      </c>
      <c r="M25" s="67"/>
      <c r="N25" s="67"/>
      <c r="O25" s="69">
        <f t="shared" si="4"/>
        <v>3.118385446712408</v>
      </c>
      <c r="P25" s="70"/>
      <c r="Q25" s="155">
        <f t="shared" si="0"/>
        <v>0.46775781700686114</v>
      </c>
      <c r="R25" s="155"/>
      <c r="S25" s="69">
        <f t="shared" si="1"/>
        <v>3.586143263719269</v>
      </c>
      <c r="T25" s="69"/>
      <c r="U25" s="156">
        <f t="shared" si="2"/>
        <v>0.7172286527438538</v>
      </c>
      <c r="V25" s="156"/>
      <c r="W25" s="73">
        <f t="shared" si="3"/>
        <v>4.303371916463123</v>
      </c>
      <c r="X25" s="60"/>
    </row>
    <row r="26" spans="1:24" ht="15.75">
      <c r="A26" s="65">
        <f t="shared" si="5"/>
        <v>14</v>
      </c>
      <c r="B26" s="66" t="s">
        <v>74</v>
      </c>
      <c r="C26" s="66" t="s">
        <v>75</v>
      </c>
      <c r="D26" s="67">
        <f>'[1]прибирання прибуд. терит.'!$D$42</f>
        <v>1.2234605292653795</v>
      </c>
      <c r="E26" s="67">
        <f>'[1]техобсл. вода'!$D$35</f>
        <v>0.48245491467999657</v>
      </c>
      <c r="F26" s="67">
        <f>'[1]техобслуж. отопление'!$D$34</f>
        <v>0.15015906768775567</v>
      </c>
      <c r="G26" s="67">
        <v>0</v>
      </c>
      <c r="H26" s="67">
        <f>'[1]техобслуг. електромереж'!R30</f>
        <v>0.0959520314958504</v>
      </c>
      <c r="I26" s="67">
        <f>'[2]вартість послуги'!$T$21</f>
        <v>0.6840180489465147</v>
      </c>
      <c r="J26" s="67">
        <f>'[1]освітлення місць заг. користув.'!R20</f>
        <v>0.1509006994092154</v>
      </c>
      <c r="K26" s="67">
        <f>'[1]вентканали'!$D$50</f>
        <v>0.24369337429343602</v>
      </c>
      <c r="L26" s="67">
        <f>'[1]дератизація, дезінсекція'!$D$40</f>
        <v>0.06983706170866741</v>
      </c>
      <c r="M26" s="67"/>
      <c r="N26" s="67"/>
      <c r="O26" s="69">
        <f t="shared" si="4"/>
        <v>3.100475727486816</v>
      </c>
      <c r="P26" s="70"/>
      <c r="Q26" s="155">
        <f t="shared" si="0"/>
        <v>0.4650713591230224</v>
      </c>
      <c r="R26" s="155"/>
      <c r="S26" s="69">
        <f t="shared" si="1"/>
        <v>3.5655470866098384</v>
      </c>
      <c r="T26" s="69"/>
      <c r="U26" s="156">
        <f t="shared" si="2"/>
        <v>0.7131094173219678</v>
      </c>
      <c r="V26" s="156"/>
      <c r="W26" s="73">
        <f t="shared" si="3"/>
        <v>4.278656503931806</v>
      </c>
      <c r="X26" s="60"/>
    </row>
    <row r="27" spans="1:24" ht="15.75">
      <c r="A27" s="65">
        <f t="shared" si="5"/>
        <v>15</v>
      </c>
      <c r="B27" s="66" t="s">
        <v>76</v>
      </c>
      <c r="C27" s="66" t="s">
        <v>77</v>
      </c>
      <c r="D27" s="67">
        <f>'[1]прибирання прибуд. терит.'!$D$42</f>
        <v>1.2234605292653795</v>
      </c>
      <c r="E27" s="67">
        <f>'[1]техобсл. вода'!$D$35</f>
        <v>0.48245491467999657</v>
      </c>
      <c r="F27" s="67">
        <f>'[1]техобслуж. отопление'!$D$34</f>
        <v>0.15015906768775567</v>
      </c>
      <c r="G27" s="67">
        <v>0</v>
      </c>
      <c r="H27" s="67">
        <f>'[1]техобслуг. електромереж'!S30</f>
        <v>0.09332666536182584</v>
      </c>
      <c r="I27" s="67">
        <f>'[2]вартість послуги'!$T$22</f>
        <v>0.667651113754093</v>
      </c>
      <c r="J27" s="67">
        <f>'[1]освітлення місць заг. користув.'!S20</f>
        <v>0.14565683287533981</v>
      </c>
      <c r="K27" s="67">
        <f>'[1]вентканали'!$D$50</f>
        <v>0.24369337429343602</v>
      </c>
      <c r="L27" s="67">
        <f>'[1]дератизація, дезінсекція'!$D$40</f>
        <v>0.06983706170866741</v>
      </c>
      <c r="M27" s="67"/>
      <c r="N27" s="67"/>
      <c r="O27" s="69">
        <f t="shared" si="4"/>
        <v>3.076239559626494</v>
      </c>
      <c r="P27" s="70"/>
      <c r="Q27" s="155">
        <f t="shared" si="0"/>
        <v>0.4614359339439741</v>
      </c>
      <c r="R27" s="155"/>
      <c r="S27" s="69">
        <f t="shared" si="1"/>
        <v>3.537675493570468</v>
      </c>
      <c r="T27" s="69"/>
      <c r="U27" s="156">
        <f t="shared" si="2"/>
        <v>0.7075350987140937</v>
      </c>
      <c r="V27" s="156"/>
      <c r="W27" s="73">
        <f t="shared" si="3"/>
        <v>4.245210592284562</v>
      </c>
      <c r="X27" s="60"/>
    </row>
    <row r="28" spans="1:24" ht="15.75">
      <c r="A28" s="65">
        <f t="shared" si="5"/>
        <v>16</v>
      </c>
      <c r="B28" s="66" t="s">
        <v>78</v>
      </c>
      <c r="C28" s="66" t="s">
        <v>79</v>
      </c>
      <c r="D28" s="67">
        <f>'[1]прибирання прибуд. терит.'!$D$42</f>
        <v>1.2234605292653795</v>
      </c>
      <c r="E28" s="67">
        <f>'[1]техобсл. вода'!$D$35</f>
        <v>0.48245491467999657</v>
      </c>
      <c r="F28" s="67">
        <f>'[1]техобслуж. отопление'!$D$34</f>
        <v>0.15015906768775567</v>
      </c>
      <c r="G28" s="67">
        <v>0</v>
      </c>
      <c r="H28" s="67">
        <f>'[1]техобслуг. електромереж'!T30</f>
        <v>0.09360434730048789</v>
      </c>
      <c r="I28" s="67">
        <f>'[2]вартість послуги'!$T$23</f>
        <v>0.6852376064238372</v>
      </c>
      <c r="J28" s="67">
        <f>'[1]освітлення місць заг. користув.'!T20</f>
        <v>0.1734821323892073</v>
      </c>
      <c r="K28" s="67">
        <f>'[1]вентканали'!$D$50</f>
        <v>0.24369337429343602</v>
      </c>
      <c r="L28" s="67">
        <f>'[1]дератизація, дезінсекція'!$D$40</f>
        <v>0.06983706170866741</v>
      </c>
      <c r="M28" s="67"/>
      <c r="N28" s="67"/>
      <c r="O28" s="69">
        <f t="shared" si="4"/>
        <v>3.1219290337487675</v>
      </c>
      <c r="P28" s="70"/>
      <c r="Q28" s="155">
        <f t="shared" si="0"/>
        <v>0.4682893550623151</v>
      </c>
      <c r="R28" s="155"/>
      <c r="S28" s="69">
        <f t="shared" si="1"/>
        <v>3.5902183888110826</v>
      </c>
      <c r="T28" s="69"/>
      <c r="U28" s="156">
        <f t="shared" si="2"/>
        <v>0.7180436777622166</v>
      </c>
      <c r="V28" s="156"/>
      <c r="W28" s="73">
        <f t="shared" si="3"/>
        <v>4.308262066573299</v>
      </c>
      <c r="X28" s="60"/>
    </row>
    <row r="29" spans="1:24" ht="15.75">
      <c r="A29" s="65">
        <f t="shared" si="5"/>
        <v>17</v>
      </c>
      <c r="B29" s="66" t="s">
        <v>80</v>
      </c>
      <c r="C29" s="66" t="s">
        <v>81</v>
      </c>
      <c r="D29" s="67">
        <f>'[1]прибирання прибуд. терит.'!$D$42</f>
        <v>1.2234605292653795</v>
      </c>
      <c r="E29" s="67">
        <f>'[1]техобсл. вода'!$D$35</f>
        <v>0.48245491467999657</v>
      </c>
      <c r="F29" s="67">
        <f>'[1]техобслуж. отопление'!$D$34</f>
        <v>0.15015906768775567</v>
      </c>
      <c r="G29" s="67">
        <v>0</v>
      </c>
      <c r="H29" s="67">
        <f>'[1]техобслуг. електромереж'!U30</f>
        <v>0.08751896970257399</v>
      </c>
      <c r="I29" s="67">
        <f>'[2]вартість послуги'!$T$24</f>
        <v>0.7329460618068366</v>
      </c>
      <c r="J29" s="67">
        <f>'[1]освітлення місць заг. користув.'!U20</f>
        <v>0.1403050697031167</v>
      </c>
      <c r="K29" s="67">
        <f>'[1]вентканали'!$D$50</f>
        <v>0.24369337429343602</v>
      </c>
      <c r="L29" s="67">
        <f>'[1]дератизація, дезінсекція'!$D$40</f>
        <v>0.06983706170866741</v>
      </c>
      <c r="M29" s="67"/>
      <c r="N29" s="67"/>
      <c r="O29" s="69">
        <f t="shared" si="4"/>
        <v>3.1303750488477626</v>
      </c>
      <c r="P29" s="70"/>
      <c r="Q29" s="155">
        <f t="shared" si="0"/>
        <v>0.4695562573271644</v>
      </c>
      <c r="R29" s="155"/>
      <c r="S29" s="69">
        <f t="shared" si="1"/>
        <v>3.599931306174927</v>
      </c>
      <c r="T29" s="69"/>
      <c r="U29" s="156">
        <f t="shared" si="2"/>
        <v>0.7199862612349854</v>
      </c>
      <c r="V29" s="156"/>
      <c r="W29" s="73">
        <f t="shared" si="3"/>
        <v>4.319917567409912</v>
      </c>
      <c r="X29" s="60"/>
    </row>
    <row r="30" spans="1:24" ht="15.75">
      <c r="A30" s="65">
        <f t="shared" si="5"/>
        <v>18</v>
      </c>
      <c r="B30" s="66" t="s">
        <v>82</v>
      </c>
      <c r="C30" s="66" t="s">
        <v>83</v>
      </c>
      <c r="D30" s="67">
        <f>'[1]прибирання прибуд. терит.'!$D$42</f>
        <v>1.2234605292653795</v>
      </c>
      <c r="E30" s="67">
        <f>'[1]техобсл. вода'!$D$35</f>
        <v>0.48245491467999657</v>
      </c>
      <c r="F30" s="67">
        <f>'[1]техобслуж. отопление'!$D$34</f>
        <v>0.15015906768775567</v>
      </c>
      <c r="G30" s="67">
        <v>0</v>
      </c>
      <c r="H30" s="67">
        <f>'[1]техобслуг. електромереж'!V30</f>
        <v>0.09152076167363268</v>
      </c>
      <c r="I30" s="67">
        <f>'[2]вартість послуги'!$T$25</f>
        <v>0.5989989355797057</v>
      </c>
      <c r="J30" s="67">
        <f>'[1]освітлення місць заг. користув.'!V20</f>
        <v>0.1391893741373181</v>
      </c>
      <c r="K30" s="67">
        <f>'[1]вентканали'!$D$50</f>
        <v>0.24369337429343602</v>
      </c>
      <c r="L30" s="67">
        <f>'[1]дератизація, дезінсекція'!$D$40</f>
        <v>0.06983706170866741</v>
      </c>
      <c r="M30" s="67"/>
      <c r="N30" s="67"/>
      <c r="O30" s="69">
        <f t="shared" si="4"/>
        <v>2.9993140190258916</v>
      </c>
      <c r="P30" s="70"/>
      <c r="Q30" s="155">
        <f t="shared" si="0"/>
        <v>0.44989710285388373</v>
      </c>
      <c r="R30" s="155"/>
      <c r="S30" s="69">
        <f t="shared" si="1"/>
        <v>3.449211121879775</v>
      </c>
      <c r="T30" s="69"/>
      <c r="U30" s="156">
        <f t="shared" si="2"/>
        <v>0.6898422243759551</v>
      </c>
      <c r="V30" s="156"/>
      <c r="W30" s="73">
        <f t="shared" si="3"/>
        <v>4.13905334625573</v>
      </c>
      <c r="X30" s="60"/>
    </row>
    <row r="31" spans="1:24" ht="15.75">
      <c r="A31" s="65">
        <f t="shared" si="5"/>
        <v>19</v>
      </c>
      <c r="B31" s="66" t="s">
        <v>84</v>
      </c>
      <c r="C31" s="66" t="s">
        <v>85</v>
      </c>
      <c r="D31" s="67">
        <f>'[1]прибирання прибуд. терит.'!$D$42</f>
        <v>1.2234605292653795</v>
      </c>
      <c r="E31" s="67">
        <f>'[1]техобсл. вода'!$D$35</f>
        <v>0.48245491467999657</v>
      </c>
      <c r="F31" s="67">
        <f>'[1]техобслуж. отопление'!$D$34</f>
        <v>0.15015906768775567</v>
      </c>
      <c r="G31" s="67">
        <v>0</v>
      </c>
      <c r="H31" s="67">
        <f>'[1]техобслуг. електромереж'!W30</f>
        <v>0.08983873992523587</v>
      </c>
      <c r="I31" s="67">
        <f>'[2]вартість послуги'!$T$26</f>
        <v>0.642259658592369</v>
      </c>
      <c r="J31" s="67">
        <f>'[1]освітлення місць заг. користув.'!W20</f>
        <v>0.16650312322949232</v>
      </c>
      <c r="K31" s="67">
        <f>'[1]вентканали'!$D$50</f>
        <v>0.24369337429343602</v>
      </c>
      <c r="L31" s="67">
        <f>'[1]дератизація, дезінсекція'!$D$40</f>
        <v>0.06983706170866741</v>
      </c>
      <c r="M31" s="67"/>
      <c r="N31" s="67"/>
      <c r="O31" s="69">
        <f t="shared" si="4"/>
        <v>3.0682064693823325</v>
      </c>
      <c r="P31" s="70"/>
      <c r="Q31" s="155">
        <f t="shared" si="0"/>
        <v>0.46023097040734984</v>
      </c>
      <c r="R31" s="155"/>
      <c r="S31" s="69">
        <f t="shared" si="1"/>
        <v>3.5284374397896823</v>
      </c>
      <c r="T31" s="69"/>
      <c r="U31" s="156">
        <f t="shared" si="2"/>
        <v>0.7056874879579365</v>
      </c>
      <c r="V31" s="156"/>
      <c r="W31" s="73">
        <f t="shared" si="3"/>
        <v>4.234124927747619</v>
      </c>
      <c r="X31" s="60"/>
    </row>
    <row r="32" spans="1:24" ht="15.75">
      <c r="A32" s="65">
        <f t="shared" si="5"/>
        <v>20</v>
      </c>
      <c r="B32" s="66" t="s">
        <v>86</v>
      </c>
      <c r="C32" s="66" t="s">
        <v>87</v>
      </c>
      <c r="D32" s="67">
        <f>'[1]прибирання прибуд. терит.'!$D$42</f>
        <v>1.2234605292653795</v>
      </c>
      <c r="E32" s="67">
        <f>'[1]техобсл. вода'!$D$35</f>
        <v>0.48245491467999657</v>
      </c>
      <c r="F32" s="67">
        <f>'[1]техобслуж. отопление'!$D$34</f>
        <v>0.15015906768775567</v>
      </c>
      <c r="G32" s="67">
        <v>0</v>
      </c>
      <c r="H32" s="67">
        <f>'[1]техобслуг. електромереж'!X30</f>
        <v>0.09208056213689564</v>
      </c>
      <c r="I32" s="67">
        <f>'[2]вартість послуги'!$T$27</f>
        <v>0.7940700879660438</v>
      </c>
      <c r="J32" s="67">
        <f>'[1]освітлення місць заг. користув.'!X20</f>
        <v>0.15591080943665112</v>
      </c>
      <c r="K32" s="67">
        <f>'[1]вентканали'!$D$50</f>
        <v>0.24369337429343602</v>
      </c>
      <c r="L32" s="67">
        <f>'[1]дератизація, дезінсекція'!$D$40</f>
        <v>0.06983706170866741</v>
      </c>
      <c r="M32" s="67"/>
      <c r="N32" s="67"/>
      <c r="O32" s="69">
        <f t="shared" si="4"/>
        <v>3.2116664071748255</v>
      </c>
      <c r="P32" s="70"/>
      <c r="Q32" s="155">
        <f t="shared" si="0"/>
        <v>0.4817499610762238</v>
      </c>
      <c r="R32" s="155"/>
      <c r="S32" s="69">
        <f t="shared" si="1"/>
        <v>3.6934163682510492</v>
      </c>
      <c r="T32" s="69"/>
      <c r="U32" s="156">
        <f t="shared" si="2"/>
        <v>0.7386832736502099</v>
      </c>
      <c r="V32" s="156"/>
      <c r="W32" s="73">
        <f t="shared" si="3"/>
        <v>4.432099641901259</v>
      </c>
      <c r="X32" s="60"/>
    </row>
    <row r="33" spans="1:24" ht="15.75">
      <c r="A33" s="65">
        <f t="shared" si="5"/>
        <v>21</v>
      </c>
      <c r="B33" s="66" t="s">
        <v>88</v>
      </c>
      <c r="C33" s="66" t="s">
        <v>89</v>
      </c>
      <c r="D33" s="67">
        <f>'[1]прибирання прибуд. терит.'!$D$42</f>
        <v>1.2234605292653795</v>
      </c>
      <c r="E33" s="67">
        <f>'[1]техобсл. вода'!$D$35</f>
        <v>0.48245491467999657</v>
      </c>
      <c r="F33" s="67">
        <f>'[1]техобслуж. отопление'!$D$34</f>
        <v>0.15015906768775567</v>
      </c>
      <c r="G33" s="67">
        <v>0</v>
      </c>
      <c r="H33" s="67">
        <f>'[1]техобслуг. електромереж'!Y30</f>
        <v>0.09406566798410351</v>
      </c>
      <c r="I33" s="67">
        <f>'[2]вартість послуги'!$T$28</f>
        <v>0.6919354156461093</v>
      </c>
      <c r="J33" s="67">
        <f>'[1]освітлення місць заг. користув.'!Y20</f>
        <v>0.15904439347597368</v>
      </c>
      <c r="K33" s="67">
        <f>'[1]вентканали'!$D$50</f>
        <v>0.24369337429343602</v>
      </c>
      <c r="L33" s="67">
        <f>'[1]дератизація, дезінсекція'!$D$40</f>
        <v>0.06983706170866741</v>
      </c>
      <c r="M33" s="67"/>
      <c r="N33" s="67"/>
      <c r="O33" s="69">
        <f t="shared" si="4"/>
        <v>3.1146504247414217</v>
      </c>
      <c r="P33" s="70"/>
      <c r="Q33" s="155">
        <f t="shared" si="0"/>
        <v>0.46719756371121324</v>
      </c>
      <c r="R33" s="155"/>
      <c r="S33" s="69">
        <f t="shared" si="1"/>
        <v>3.581847988452635</v>
      </c>
      <c r="T33" s="69"/>
      <c r="U33" s="156">
        <f t="shared" si="2"/>
        <v>0.7163695976905271</v>
      </c>
      <c r="V33" s="156"/>
      <c r="W33" s="73">
        <f t="shared" si="3"/>
        <v>4.298217586143162</v>
      </c>
      <c r="X33" s="60"/>
    </row>
    <row r="34" spans="1:24" ht="15.75">
      <c r="A34" s="65">
        <f t="shared" si="5"/>
        <v>22</v>
      </c>
      <c r="B34" s="66" t="s">
        <v>90</v>
      </c>
      <c r="C34" s="66" t="s">
        <v>91</v>
      </c>
      <c r="D34" s="67">
        <f>'[1]прибирання прибуд. терит.'!$D$42</f>
        <v>1.2234605292653795</v>
      </c>
      <c r="E34" s="67">
        <f>'[1]техобсл. вода'!$D$35</f>
        <v>0.48245491467999657</v>
      </c>
      <c r="F34" s="67">
        <f>'[1]техобслуж. отопление'!$D$34</f>
        <v>0.15015906768775567</v>
      </c>
      <c r="G34" s="67">
        <v>0</v>
      </c>
      <c r="H34" s="67">
        <f>'[1]техобслуг. електромереж'!Z30</f>
        <v>0.09370009179635738</v>
      </c>
      <c r="I34" s="67">
        <f>'[2]вартість послуги'!$T$29</f>
        <v>0.6737732356135353</v>
      </c>
      <c r="J34" s="67">
        <f>'[1]освітлення місць заг. користув.'!Z20</f>
        <v>0.14735914567259056</v>
      </c>
      <c r="K34" s="67">
        <f>'[1]вентканали'!$D$50</f>
        <v>0.24369337429343602</v>
      </c>
      <c r="L34" s="67">
        <f>'[1]дератизація, дезінсекція'!$D$40</f>
        <v>0.06983706170866741</v>
      </c>
      <c r="M34" s="67"/>
      <c r="N34" s="67"/>
      <c r="O34" s="69">
        <f t="shared" si="4"/>
        <v>3.0844374207177188</v>
      </c>
      <c r="P34" s="70"/>
      <c r="Q34" s="155">
        <f t="shared" si="0"/>
        <v>0.4626656131076578</v>
      </c>
      <c r="R34" s="155"/>
      <c r="S34" s="69">
        <f t="shared" si="1"/>
        <v>3.5471030338253766</v>
      </c>
      <c r="T34" s="69"/>
      <c r="U34" s="156">
        <f t="shared" si="2"/>
        <v>0.7094206067650753</v>
      </c>
      <c r="V34" s="156"/>
      <c r="W34" s="73">
        <f t="shared" si="3"/>
        <v>4.256523640590452</v>
      </c>
      <c r="X34" s="60"/>
    </row>
    <row r="35" spans="1:24" ht="15.75">
      <c r="A35" s="65">
        <f t="shared" si="5"/>
        <v>23</v>
      </c>
      <c r="B35" s="66" t="s">
        <v>92</v>
      </c>
      <c r="C35" s="66" t="s">
        <v>93</v>
      </c>
      <c r="D35" s="67">
        <f>'[1]прибирання прибуд. терит.'!$D$42</f>
        <v>1.2234605292653795</v>
      </c>
      <c r="E35" s="67">
        <f>'[1]техобсл. вода'!$D$35</f>
        <v>0.48245491467999657</v>
      </c>
      <c r="F35" s="67">
        <f>'[1]техобслуж. отопление'!$D$34</f>
        <v>0.15015906768775567</v>
      </c>
      <c r="G35" s="67">
        <v>0</v>
      </c>
      <c r="H35" s="67">
        <f>'[1]техобслуг. електромереж'!AA30</f>
        <v>0.09423278068742523</v>
      </c>
      <c r="I35" s="67">
        <f>'[2]вартість послуги'!$T$30</f>
        <v>0.802464847730068</v>
      </c>
      <c r="J35" s="67">
        <f>'[1]освітлення місць заг. користув.'!AA20</f>
        <v>0.17464684286660082</v>
      </c>
      <c r="K35" s="67">
        <f>'[1]вентканали'!$D$50</f>
        <v>0.24369337429343602</v>
      </c>
      <c r="L35" s="67">
        <f>'[1]дератизація, дезінсекція'!$D$40</f>
        <v>0.06983706170866741</v>
      </c>
      <c r="M35" s="67"/>
      <c r="N35" s="67"/>
      <c r="O35" s="69">
        <f t="shared" si="4"/>
        <v>3.2409494189193295</v>
      </c>
      <c r="P35" s="70"/>
      <c r="Q35" s="155">
        <f t="shared" si="0"/>
        <v>0.4861424128378994</v>
      </c>
      <c r="R35" s="155"/>
      <c r="S35" s="69">
        <f t="shared" si="1"/>
        <v>3.727091831757229</v>
      </c>
      <c r="T35" s="69"/>
      <c r="U35" s="156">
        <f t="shared" si="2"/>
        <v>0.7454183663514459</v>
      </c>
      <c r="V35" s="156"/>
      <c r="W35" s="73">
        <f t="shared" si="3"/>
        <v>4.472510198108675</v>
      </c>
      <c r="X35" s="60"/>
    </row>
    <row r="36" spans="1:24" ht="15.75">
      <c r="A36" s="65">
        <f t="shared" si="5"/>
        <v>24</v>
      </c>
      <c r="B36" s="66" t="s">
        <v>94</v>
      </c>
      <c r="C36" s="66" t="s">
        <v>95</v>
      </c>
      <c r="D36" s="67">
        <f>'[1]прибирання прибуд. терит.'!$D$42</f>
        <v>1.2234605292653795</v>
      </c>
      <c r="E36" s="67">
        <f>'[1]техобсл. вода'!$D$35</f>
        <v>0.48245491467999657</v>
      </c>
      <c r="F36" s="67">
        <f>'[1]техобслуж. отопление'!$D$34</f>
        <v>0.15015906768775567</v>
      </c>
      <c r="G36" s="67">
        <v>0</v>
      </c>
      <c r="H36" s="67">
        <f>'[1]техобслуг. електромереж'!AB30</f>
        <v>0.08883956580954144</v>
      </c>
      <c r="I36" s="67">
        <f>'[2]вартість послуги'!$T$31</f>
        <v>0.7727971462019207</v>
      </c>
      <c r="J36" s="67">
        <f>'[1]освітлення місць заг. користув.'!AB20</f>
        <v>0.16703824917875462</v>
      </c>
      <c r="K36" s="67">
        <f>'[1]вентканали'!$D$50</f>
        <v>0.24369337429343602</v>
      </c>
      <c r="L36" s="67">
        <f>'[1]дератизація, дезінсекція'!$D$40</f>
        <v>0.06983706170866741</v>
      </c>
      <c r="M36" s="67"/>
      <c r="N36" s="67"/>
      <c r="O36" s="69">
        <f t="shared" si="4"/>
        <v>3.198279908825452</v>
      </c>
      <c r="P36" s="70"/>
      <c r="Q36" s="155">
        <f t="shared" si="0"/>
        <v>0.4797419863238178</v>
      </c>
      <c r="R36" s="155"/>
      <c r="S36" s="69">
        <f t="shared" si="1"/>
        <v>3.67802189514927</v>
      </c>
      <c r="T36" s="69"/>
      <c r="U36" s="156">
        <f t="shared" si="2"/>
        <v>0.7356043790298541</v>
      </c>
      <c r="V36" s="156"/>
      <c r="W36" s="73">
        <f t="shared" si="3"/>
        <v>4.413626274179125</v>
      </c>
      <c r="X36" s="60"/>
    </row>
    <row r="37" spans="1:24" ht="15.75">
      <c r="A37" s="65">
        <f t="shared" si="5"/>
        <v>25</v>
      </c>
      <c r="B37" s="66" t="s">
        <v>96</v>
      </c>
      <c r="C37" s="66" t="s">
        <v>97</v>
      </c>
      <c r="D37" s="67">
        <f>'[1]прибирання прибуд. терит.'!$D$42</f>
        <v>1.2234605292653795</v>
      </c>
      <c r="E37" s="67">
        <f>'[1]техобсл. вода'!$D$35</f>
        <v>0.48245491467999657</v>
      </c>
      <c r="F37" s="67">
        <f>'[1]техобслуж. отопление'!$D$34</f>
        <v>0.15015906768775567</v>
      </c>
      <c r="G37" s="67">
        <v>0</v>
      </c>
      <c r="H37" s="67">
        <f>'[1]техобслуг. електромереж'!AC30</f>
        <v>0.08948055059218948</v>
      </c>
      <c r="I37" s="67">
        <f>'[2]вартість послуги'!$T$32</f>
        <v>0.6644558779053689</v>
      </c>
      <c r="J37" s="67">
        <f>'[1]освітлення місць заг. користув.'!AC20</f>
        <v>0.1394568539444391</v>
      </c>
      <c r="K37" s="67">
        <f>'[1]вентканали'!$D$50</f>
        <v>0.24369337429343602</v>
      </c>
      <c r="L37" s="67">
        <f>'[1]дератизація, дезінсекція'!$D$40</f>
        <v>0.06983706170866741</v>
      </c>
      <c r="M37" s="67"/>
      <c r="N37" s="67"/>
      <c r="O37" s="69">
        <f t="shared" si="4"/>
        <v>3.0629982300772327</v>
      </c>
      <c r="P37" s="70"/>
      <c r="Q37" s="155">
        <f t="shared" si="0"/>
        <v>0.4594497345115849</v>
      </c>
      <c r="R37" s="155"/>
      <c r="S37" s="69">
        <f t="shared" si="1"/>
        <v>3.5224479645888174</v>
      </c>
      <c r="T37" s="69"/>
      <c r="U37" s="156">
        <f t="shared" si="2"/>
        <v>0.7044895929177635</v>
      </c>
      <c r="V37" s="156"/>
      <c r="W37" s="73">
        <f t="shared" si="3"/>
        <v>4.226937557506581</v>
      </c>
      <c r="X37" s="60"/>
    </row>
    <row r="38" spans="1:24" ht="15.75">
      <c r="A38" s="65">
        <f t="shared" si="5"/>
        <v>26</v>
      </c>
      <c r="B38" s="66" t="s">
        <v>98</v>
      </c>
      <c r="C38" s="66" t="s">
        <v>99</v>
      </c>
      <c r="D38" s="67">
        <f>'[1]прибирання прибуд. терит.'!$D$42</f>
        <v>1.2234605292653795</v>
      </c>
      <c r="E38" s="67">
        <f>'[1]техобсл. вода'!$D$35</f>
        <v>0.48245491467999657</v>
      </c>
      <c r="F38" s="67">
        <f>'[1]техобслуж. отопление'!$D$34</f>
        <v>0.15015906768775567</v>
      </c>
      <c r="G38" s="67">
        <v>0</v>
      </c>
      <c r="H38" s="67">
        <f>'[1]техобслуг. електромереж'!AD30</f>
        <v>0.09251342294239832</v>
      </c>
      <c r="I38" s="67">
        <f>'[2]вартість послуги'!$T$33</f>
        <v>0.71286077337595</v>
      </c>
      <c r="J38" s="67">
        <f>'[1]освітлення місць заг. користув.'!AD20</f>
        <v>0.15641988788881506</v>
      </c>
      <c r="K38" s="67">
        <f>'[1]вентканали'!$D$50</f>
        <v>0.24369337429343602</v>
      </c>
      <c r="L38" s="67">
        <f>'[1]дератизація, дезінсекція'!$D$40</f>
        <v>0.06983706170866741</v>
      </c>
      <c r="M38" s="67"/>
      <c r="N38" s="67"/>
      <c r="O38" s="69">
        <f t="shared" si="4"/>
        <v>3.1313990318423985</v>
      </c>
      <c r="P38" s="70"/>
      <c r="Q38" s="155">
        <f t="shared" si="0"/>
        <v>0.46970985477635974</v>
      </c>
      <c r="R38" s="155"/>
      <c r="S38" s="69">
        <f t="shared" si="1"/>
        <v>3.6011088866187584</v>
      </c>
      <c r="T38" s="69"/>
      <c r="U38" s="156">
        <f t="shared" si="2"/>
        <v>0.7202217773237517</v>
      </c>
      <c r="V38" s="156"/>
      <c r="W38" s="73">
        <f t="shared" si="3"/>
        <v>4.32133066394251</v>
      </c>
      <c r="X38" s="60"/>
    </row>
    <row r="39" spans="1:24" ht="15.75">
      <c r="A39" s="65">
        <f t="shared" si="5"/>
        <v>27</v>
      </c>
      <c r="B39" s="66" t="s">
        <v>100</v>
      </c>
      <c r="C39" s="66" t="s">
        <v>101</v>
      </c>
      <c r="D39" s="67">
        <f>'[1]прибирання прибуд. терит.'!$D$42</f>
        <v>1.2234605292653795</v>
      </c>
      <c r="E39" s="67">
        <f>'[1]техобсл. вода'!$D$35</f>
        <v>0.48245491467999657</v>
      </c>
      <c r="F39" s="67">
        <f>'[1]техобслуж. отопление'!$D$34</f>
        <v>0.15015906768775567</v>
      </c>
      <c r="G39" s="67">
        <v>0</v>
      </c>
      <c r="H39" s="67">
        <f>'[1]техобслуг. електромереж'!AE30</f>
        <v>0.0930613831430255</v>
      </c>
      <c r="I39" s="67">
        <f>'[2]вартість послуги'!$T$34</f>
        <v>0.7119753782396753</v>
      </c>
      <c r="J39" s="67">
        <f>'[1]освітлення місць заг. користув.'!AE20</f>
        <v>0.17247582677879475</v>
      </c>
      <c r="K39" s="67">
        <f>'[1]вентканали'!$D$50</f>
        <v>0.24369337429343602</v>
      </c>
      <c r="L39" s="67">
        <f>'[1]дератизація, дезінсекція'!$D$40</f>
        <v>0.06983706170866741</v>
      </c>
      <c r="M39" s="67"/>
      <c r="N39" s="67"/>
      <c r="O39" s="69">
        <f t="shared" si="4"/>
        <v>3.1471175357967307</v>
      </c>
      <c r="P39" s="70"/>
      <c r="Q39" s="155">
        <f t="shared" si="0"/>
        <v>0.4720676303695096</v>
      </c>
      <c r="R39" s="155"/>
      <c r="S39" s="69">
        <f t="shared" si="1"/>
        <v>3.61918516616624</v>
      </c>
      <c r="T39" s="69"/>
      <c r="U39" s="156">
        <f t="shared" si="2"/>
        <v>0.7238370332332481</v>
      </c>
      <c r="V39" s="156"/>
      <c r="W39" s="73">
        <f t="shared" si="3"/>
        <v>4.343022199399488</v>
      </c>
      <c r="X39" s="60"/>
    </row>
    <row r="40" spans="1:24" ht="15.75">
      <c r="A40" s="65">
        <f t="shared" si="5"/>
        <v>28</v>
      </c>
      <c r="B40" s="66" t="s">
        <v>102</v>
      </c>
      <c r="C40" s="66" t="s">
        <v>103</v>
      </c>
      <c r="D40" s="67">
        <f>'[1]прибирання прибуд. терит.'!$D$42</f>
        <v>1.2234605292653795</v>
      </c>
      <c r="E40" s="67">
        <f>'[1]техобсл. вода'!$D$35</f>
        <v>0.48245491467999657</v>
      </c>
      <c r="F40" s="67">
        <f>'[1]техобслуж. отопление'!$D$34</f>
        <v>0.15015906768775567</v>
      </c>
      <c r="G40" s="67">
        <v>0</v>
      </c>
      <c r="H40" s="67">
        <f>'[1]техобслуг. електромереж'!AF30</f>
        <v>0.08378947341232751</v>
      </c>
      <c r="I40" s="67">
        <f>'[2]вартість послуги'!$T$35</f>
        <v>0.7229905170339835</v>
      </c>
      <c r="J40" s="67">
        <f>'[1]освітлення місць заг. користув.'!AF20</f>
        <v>0.1371978890287621</v>
      </c>
      <c r="K40" s="67">
        <f>'[1]вентканали'!$D$50</f>
        <v>0.24369337429343602</v>
      </c>
      <c r="L40" s="67">
        <f>'[1]дератизація, дезінсекція'!$D$40</f>
        <v>0.06983706170866741</v>
      </c>
      <c r="M40" s="67"/>
      <c r="N40" s="67"/>
      <c r="O40" s="69">
        <f t="shared" si="4"/>
        <v>3.1135828271103083</v>
      </c>
      <c r="P40" s="70"/>
      <c r="Q40" s="155">
        <f t="shared" si="0"/>
        <v>0.46703742406654625</v>
      </c>
      <c r="R40" s="155"/>
      <c r="S40" s="69">
        <f t="shared" si="1"/>
        <v>3.5806202511768546</v>
      </c>
      <c r="T40" s="69"/>
      <c r="U40" s="156">
        <f t="shared" si="2"/>
        <v>0.716124050235371</v>
      </c>
      <c r="V40" s="156"/>
      <c r="W40" s="73">
        <f t="shared" si="3"/>
        <v>4.296744301412225</v>
      </c>
      <c r="X40" s="60"/>
    </row>
    <row r="41" spans="1:24" ht="15.75">
      <c r="A41" s="65">
        <f t="shared" si="5"/>
        <v>29</v>
      </c>
      <c r="B41" s="66" t="s">
        <v>104</v>
      </c>
      <c r="C41" s="66" t="s">
        <v>105</v>
      </c>
      <c r="D41" s="67">
        <f>'[1]прибирання прибуд. терит.'!$D$42</f>
        <v>1.2234605292653795</v>
      </c>
      <c r="E41" s="67">
        <f>'[1]техобсл. вода'!$D$35</f>
        <v>0.48245491467999657</v>
      </c>
      <c r="F41" s="67">
        <f>'[1]техобслуж. отопление'!$D$34</f>
        <v>0.15015906768775567</v>
      </c>
      <c r="G41" s="67">
        <v>0</v>
      </c>
      <c r="H41" s="67">
        <f>'[1]техобслуг. електромереж'!AG30</f>
        <v>0.09908532891424507</v>
      </c>
      <c r="I41" s="67">
        <f>'[2]вартість послуги'!$T$36</f>
        <v>0.7276710459340947</v>
      </c>
      <c r="J41" s="67">
        <f>'[1]освітлення місць заг. користув.'!AG20</f>
        <v>0.15946794187218766</v>
      </c>
      <c r="K41" s="67">
        <f>'[1]вентканали'!$D$50</f>
        <v>0.24369337429343602</v>
      </c>
      <c r="L41" s="67">
        <f>'[1]дератизація, дезінсекція'!$D$40</f>
        <v>0.06983706170866741</v>
      </c>
      <c r="M41" s="67"/>
      <c r="N41" s="67"/>
      <c r="O41" s="69">
        <f t="shared" si="4"/>
        <v>3.1558292643557624</v>
      </c>
      <c r="P41" s="70"/>
      <c r="Q41" s="155">
        <f t="shared" si="0"/>
        <v>0.4733743896533643</v>
      </c>
      <c r="R41" s="155"/>
      <c r="S41" s="69">
        <f t="shared" si="1"/>
        <v>3.629203654009127</v>
      </c>
      <c r="T41" s="69"/>
      <c r="U41" s="156">
        <f t="shared" si="2"/>
        <v>0.7258407308018254</v>
      </c>
      <c r="V41" s="156"/>
      <c r="W41" s="73">
        <f t="shared" si="3"/>
        <v>4.355044384810952</v>
      </c>
      <c r="X41" s="60"/>
    </row>
    <row r="42" spans="1:24" ht="15.75">
      <c r="A42" s="65">
        <f t="shared" si="5"/>
        <v>30</v>
      </c>
      <c r="B42" s="66" t="s">
        <v>106</v>
      </c>
      <c r="C42" s="66" t="s">
        <v>107</v>
      </c>
      <c r="D42" s="67">
        <f>'[1]прибирання прибуд. терит.'!$D$42</f>
        <v>1.2234605292653795</v>
      </c>
      <c r="E42" s="67">
        <f>'[1]техобсл. вода'!$D$35</f>
        <v>0.48245491467999657</v>
      </c>
      <c r="F42" s="67">
        <f>'[1]техобслуж. отопление'!$D$34</f>
        <v>0.15015906768775567</v>
      </c>
      <c r="G42" s="67">
        <v>0</v>
      </c>
      <c r="H42" s="67">
        <f>'[1]техобслуг. електромереж'!AH30</f>
        <v>0.09528027714125084</v>
      </c>
      <c r="I42" s="67">
        <f>'[2]вартість послуги'!$T$37</f>
        <v>0.6881410964261756</v>
      </c>
      <c r="J42" s="67">
        <f>'[1]освітлення місць заг. користув.'!AH20</f>
        <v>0.1498442527622818</v>
      </c>
      <c r="K42" s="67">
        <f>'[1]вентканали'!$D$50</f>
        <v>0.24369337429343602</v>
      </c>
      <c r="L42" s="67">
        <f>'[1]дератизація, дезінсекція'!$D$40</f>
        <v>0.06983706170866741</v>
      </c>
      <c r="M42" s="67"/>
      <c r="N42" s="67"/>
      <c r="O42" s="69">
        <f t="shared" si="4"/>
        <v>3.1028705739649434</v>
      </c>
      <c r="P42" s="70"/>
      <c r="Q42" s="155">
        <f t="shared" si="0"/>
        <v>0.46543058609474147</v>
      </c>
      <c r="R42" s="155"/>
      <c r="S42" s="69">
        <f t="shared" si="1"/>
        <v>3.568301160059685</v>
      </c>
      <c r="T42" s="69"/>
      <c r="U42" s="156">
        <f t="shared" si="2"/>
        <v>0.7136602320119371</v>
      </c>
      <c r="V42" s="156"/>
      <c r="W42" s="73">
        <f t="shared" si="3"/>
        <v>4.281961392071622</v>
      </c>
      <c r="X42" s="60"/>
    </row>
    <row r="43" spans="1:24" ht="8.25" customHeight="1">
      <c r="A43" s="65"/>
      <c r="B43" s="80"/>
      <c r="C43" s="81"/>
      <c r="D43" s="81"/>
      <c r="E43" s="81"/>
      <c r="F43" s="81"/>
      <c r="G43" s="81"/>
      <c r="H43" s="82"/>
      <c r="I43" s="82"/>
      <c r="J43" s="82"/>
      <c r="K43" s="82"/>
      <c r="L43" s="82"/>
      <c r="M43" s="82"/>
      <c r="N43" s="82"/>
      <c r="O43" s="83"/>
      <c r="P43" s="83"/>
      <c r="Q43" s="155"/>
      <c r="R43" s="155"/>
      <c r="S43" s="69"/>
      <c r="T43" s="69"/>
      <c r="U43" s="156"/>
      <c r="V43" s="156"/>
      <c r="W43" s="73"/>
      <c r="X43" s="60"/>
    </row>
    <row r="44" spans="1:24" ht="15.75">
      <c r="A44" s="85"/>
      <c r="B44" s="54" t="s">
        <v>108</v>
      </c>
      <c r="C44" s="54" t="s">
        <v>55</v>
      </c>
      <c r="D44" s="86"/>
      <c r="E44" s="86"/>
      <c r="F44" s="86"/>
      <c r="G44" s="86"/>
      <c r="H44" s="87"/>
      <c r="I44" s="87"/>
      <c r="J44" s="87"/>
      <c r="K44" s="87"/>
      <c r="L44" s="87"/>
      <c r="M44" s="87"/>
      <c r="N44" s="87"/>
      <c r="O44" s="88"/>
      <c r="P44" s="88"/>
      <c r="Q44" s="155"/>
      <c r="R44" s="155"/>
      <c r="S44" s="69"/>
      <c r="T44" s="69"/>
      <c r="U44" s="156"/>
      <c r="V44" s="156"/>
      <c r="W44" s="73"/>
      <c r="X44" s="60"/>
    </row>
    <row r="45" spans="1:24" ht="15.75">
      <c r="A45" s="65">
        <v>31</v>
      </c>
      <c r="B45" s="66" t="s">
        <v>109</v>
      </c>
      <c r="C45" s="66" t="s">
        <v>110</v>
      </c>
      <c r="D45" s="67">
        <f>'[1]прибирання прибуд. терит.'!$D$42</f>
        <v>1.2234605292653795</v>
      </c>
      <c r="E45" s="67">
        <f>'[1]техобсл. вода'!$D$35</f>
        <v>0.48245491467999657</v>
      </c>
      <c r="F45" s="67">
        <f>'[1]техобслуж. отопление'!$D$34</f>
        <v>0.15015906768775567</v>
      </c>
      <c r="G45" s="67">
        <v>0</v>
      </c>
      <c r="H45" s="67">
        <f>'[1]техобслуг. електромереж'!AI30</f>
        <v>0.09382575554716212</v>
      </c>
      <c r="I45" s="67">
        <f>'[2]вартість послуги'!$T$40</f>
        <v>0.808436437113334</v>
      </c>
      <c r="J45" s="67">
        <f>'[1]освітлення місць заг. користув.'!AI20</f>
        <v>0.17389248058209938</v>
      </c>
      <c r="K45" s="67">
        <f>'[1]вентканали'!$D$50</f>
        <v>0.24369337429343602</v>
      </c>
      <c r="L45" s="67">
        <f>'[1]дератизація, дезінсекція'!$D$40</f>
        <v>0.06983706170866741</v>
      </c>
      <c r="M45" s="67"/>
      <c r="N45" s="67"/>
      <c r="O45" s="69">
        <f>SUM(D45:N45)</f>
        <v>3.245759620877831</v>
      </c>
      <c r="P45" s="70"/>
      <c r="Q45" s="155">
        <f t="shared" si="0"/>
        <v>0.48686394313167464</v>
      </c>
      <c r="R45" s="155"/>
      <c r="S45" s="69">
        <f t="shared" si="1"/>
        <v>3.7326235640095056</v>
      </c>
      <c r="T45" s="69"/>
      <c r="U45" s="156">
        <f t="shared" si="2"/>
        <v>0.7465247128019011</v>
      </c>
      <c r="V45" s="156"/>
      <c r="W45" s="73">
        <f t="shared" si="3"/>
        <v>4.479148276811407</v>
      </c>
      <c r="X45" s="60"/>
    </row>
    <row r="46" spans="1:24" ht="15.75">
      <c r="A46" s="65">
        <f>A45+1</f>
        <v>32</v>
      </c>
      <c r="B46" s="66" t="s">
        <v>111</v>
      </c>
      <c r="C46" s="66" t="s">
        <v>112</v>
      </c>
      <c r="D46" s="67">
        <f>'[1]прибирання прибуд. терит.'!$D$42</f>
        <v>1.2234605292653795</v>
      </c>
      <c r="E46" s="67">
        <f>'[1]техобсл. вода'!$D$35</f>
        <v>0.48245491467999657</v>
      </c>
      <c r="F46" s="67">
        <f>'[1]техобслуж. отопление'!$D$34</f>
        <v>0.15015906768775567</v>
      </c>
      <c r="G46" s="67">
        <v>0</v>
      </c>
      <c r="H46" s="67">
        <f>'[1]техобслуг. електромереж'!AJ30</f>
        <v>0.09295518693210432</v>
      </c>
      <c r="I46" s="67">
        <f>'[2]вартість послуги'!$T$41</f>
        <v>0.7282489286313546</v>
      </c>
      <c r="J46" s="67">
        <f>'[1]освітлення місць заг. користув.'!AJ20</f>
        <v>0.17227900744664215</v>
      </c>
      <c r="K46" s="67">
        <f>'[1]вентканали'!$D$50</f>
        <v>0.24369337429343602</v>
      </c>
      <c r="L46" s="67">
        <f>'[1]дератизація, дезінсекція'!$D$40</f>
        <v>0.06983706170866741</v>
      </c>
      <c r="M46" s="67"/>
      <c r="N46" s="67"/>
      <c r="O46" s="69">
        <f>SUM(D46:N46)</f>
        <v>3.1630880706453364</v>
      </c>
      <c r="P46" s="70"/>
      <c r="Q46" s="155">
        <f t="shared" si="0"/>
        <v>0.4744632105968004</v>
      </c>
      <c r="R46" s="155"/>
      <c r="S46" s="69">
        <f t="shared" si="1"/>
        <v>3.637551281242137</v>
      </c>
      <c r="T46" s="69"/>
      <c r="U46" s="156">
        <f t="shared" si="2"/>
        <v>0.7275102562484275</v>
      </c>
      <c r="V46" s="156"/>
      <c r="W46" s="73">
        <f t="shared" si="3"/>
        <v>4.365061537490565</v>
      </c>
      <c r="X46" s="60"/>
    </row>
    <row r="47" spans="1:24" ht="8.25" customHeight="1">
      <c r="A47" s="157"/>
      <c r="B47" s="80"/>
      <c r="C47" s="80"/>
      <c r="D47" s="80"/>
      <c r="E47" s="80"/>
      <c r="F47" s="80"/>
      <c r="G47" s="80"/>
      <c r="H47" s="82"/>
      <c r="I47" s="82"/>
      <c r="J47" s="82"/>
      <c r="K47" s="82"/>
      <c r="L47" s="82"/>
      <c r="M47" s="82"/>
      <c r="N47" s="82"/>
      <c r="O47" s="83"/>
      <c r="P47" s="83"/>
      <c r="Q47" s="155"/>
      <c r="R47" s="155"/>
      <c r="S47" s="69"/>
      <c r="T47" s="69"/>
      <c r="U47" s="156"/>
      <c r="V47" s="156"/>
      <c r="W47" s="73"/>
      <c r="X47" s="60"/>
    </row>
    <row r="48" spans="1:24" ht="15.75">
      <c r="A48" s="85"/>
      <c r="B48" s="54" t="s">
        <v>113</v>
      </c>
      <c r="C48" s="54" t="s">
        <v>55</v>
      </c>
      <c r="D48" s="86"/>
      <c r="E48" s="86"/>
      <c r="F48" s="86"/>
      <c r="G48" s="86"/>
      <c r="H48" s="87"/>
      <c r="I48" s="87"/>
      <c r="J48" s="87"/>
      <c r="K48" s="87"/>
      <c r="L48" s="87"/>
      <c r="M48" s="87"/>
      <c r="N48" s="87"/>
      <c r="O48" s="88"/>
      <c r="P48" s="88"/>
      <c r="Q48" s="155"/>
      <c r="R48" s="155"/>
      <c r="S48" s="69"/>
      <c r="T48" s="69"/>
      <c r="U48" s="156"/>
      <c r="V48" s="156"/>
      <c r="W48" s="73"/>
      <c r="X48" s="60"/>
    </row>
    <row r="49" spans="1:24" ht="15.75">
      <c r="A49" s="65">
        <v>33</v>
      </c>
      <c r="B49" s="66" t="s">
        <v>114</v>
      </c>
      <c r="C49" s="66" t="s">
        <v>115</v>
      </c>
      <c r="D49" s="67">
        <f>'[1]прибирання прибуд. терит.'!$D$42</f>
        <v>1.2234605292653795</v>
      </c>
      <c r="E49" s="67">
        <f>'[1]техобсл. вода'!$D$35</f>
        <v>0.48245491467999657</v>
      </c>
      <c r="F49" s="67">
        <f>'[1]техобслуж. отопление'!$D$34</f>
        <v>0.15015906768775567</v>
      </c>
      <c r="G49" s="67">
        <v>0</v>
      </c>
      <c r="H49" s="67">
        <f>'[1]техобслуг. електромереж'!AK30</f>
        <v>0.12736914933973997</v>
      </c>
      <c r="I49" s="67">
        <f>'[2]вартість послуги'!$T$44</f>
        <v>0.7532002801816483</v>
      </c>
      <c r="J49" s="67">
        <f>'[1]освітлення місць заг. користув.'!AK20</f>
        <v>0.07160983292687897</v>
      </c>
      <c r="K49" s="67">
        <f>'[1]вентканали'!$D$50</f>
        <v>0.24369337429343602</v>
      </c>
      <c r="L49" s="67">
        <f>'[1]дератизація, дезінсекція'!$D$40</f>
        <v>0.06983706170866741</v>
      </c>
      <c r="M49" s="67"/>
      <c r="N49" s="67"/>
      <c r="O49" s="69">
        <f aca="true" t="shared" si="6" ref="O49:O62">SUM(D49:N49)</f>
        <v>3.1217842100835025</v>
      </c>
      <c r="P49" s="70"/>
      <c r="Q49" s="155">
        <f t="shared" si="0"/>
        <v>0.4682676315125254</v>
      </c>
      <c r="R49" s="155"/>
      <c r="S49" s="69">
        <f t="shared" si="1"/>
        <v>3.590051841596028</v>
      </c>
      <c r="T49" s="69"/>
      <c r="U49" s="156">
        <f t="shared" si="2"/>
        <v>0.7180103683192056</v>
      </c>
      <c r="V49" s="156"/>
      <c r="W49" s="73">
        <f t="shared" si="3"/>
        <v>4.308062209915233</v>
      </c>
      <c r="X49" s="60"/>
    </row>
    <row r="50" spans="1:24" ht="15.75">
      <c r="A50" s="65">
        <f aca="true" t="shared" si="7" ref="A50:A62">A49+1</f>
        <v>34</v>
      </c>
      <c r="B50" s="66" t="s">
        <v>116</v>
      </c>
      <c r="C50" s="66" t="s">
        <v>117</v>
      </c>
      <c r="D50" s="67">
        <f>'[1]прибирання прибуд. терит.'!$D$42</f>
        <v>1.2234605292653795</v>
      </c>
      <c r="E50" s="67">
        <f>'[1]техобсл. вода'!$D$35</f>
        <v>0.48245491467999657</v>
      </c>
      <c r="F50" s="67">
        <f>'[1]техобслуж. отопление'!$D$34</f>
        <v>0.15015906768775567</v>
      </c>
      <c r="G50" s="67">
        <v>0</v>
      </c>
      <c r="H50" s="67">
        <f>'[1]техобслуг. електромереж'!AL30</f>
        <v>0.10495895380476443</v>
      </c>
      <c r="I50" s="67">
        <f>'[2]вартість послуги'!$T$45</f>
        <v>0.6791375691124386</v>
      </c>
      <c r="J50" s="67">
        <f>'[1]освітлення місць заг. користув.'!AL20</f>
        <v>0.09893522831245381</v>
      </c>
      <c r="K50" s="67">
        <f>'[1]вентканали'!$D$50</f>
        <v>0.24369337429343602</v>
      </c>
      <c r="L50" s="67">
        <f>'[1]дератизація, дезінсекція'!$D$40</f>
        <v>0.06983706170866741</v>
      </c>
      <c r="M50" s="67"/>
      <c r="N50" s="67"/>
      <c r="O50" s="69">
        <f t="shared" si="6"/>
        <v>3.052636698864892</v>
      </c>
      <c r="P50" s="70"/>
      <c r="Q50" s="155">
        <f t="shared" si="0"/>
        <v>0.45789550482973373</v>
      </c>
      <c r="R50" s="155"/>
      <c r="S50" s="69">
        <f t="shared" si="1"/>
        <v>3.5105322036946256</v>
      </c>
      <c r="T50" s="69"/>
      <c r="U50" s="156">
        <f t="shared" si="2"/>
        <v>0.7021064407389251</v>
      </c>
      <c r="V50" s="156"/>
      <c r="W50" s="73">
        <f t="shared" si="3"/>
        <v>4.212638644433551</v>
      </c>
      <c r="X50" s="60"/>
    </row>
    <row r="51" spans="1:24" ht="15.75">
      <c r="A51" s="65">
        <f t="shared" si="7"/>
        <v>35</v>
      </c>
      <c r="B51" s="66" t="s">
        <v>118</v>
      </c>
      <c r="C51" s="66" t="s">
        <v>119</v>
      </c>
      <c r="D51" s="67">
        <f>'[1]прибирання прибуд. терит.'!$D$42</f>
        <v>1.2234605292653795</v>
      </c>
      <c r="E51" s="67">
        <f>'[1]техобсл. вода'!$D$35</f>
        <v>0.48245491467999657</v>
      </c>
      <c r="F51" s="67">
        <f>'[1]техобслуж. отопление'!$D$34</f>
        <v>0.15015906768775567</v>
      </c>
      <c r="G51" s="67">
        <v>0</v>
      </c>
      <c r="H51" s="67">
        <f>'[1]техобслуг. електромереж'!AM30</f>
        <v>0.12077914772867973</v>
      </c>
      <c r="I51" s="67">
        <f>'[2]вартість послуги'!$T$46</f>
        <v>0.7197476590554683</v>
      </c>
      <c r="J51" s="67">
        <f>'[1]освітлення місць заг. користув.'!AM20</f>
        <v>0.0819201335733214</v>
      </c>
      <c r="K51" s="67">
        <f>'[1]вентканали'!$D$50</f>
        <v>0.24369337429343602</v>
      </c>
      <c r="L51" s="67">
        <f>'[1]дератизація, дезінсекція'!$D$40</f>
        <v>0.06983706170866741</v>
      </c>
      <c r="M51" s="67"/>
      <c r="N51" s="67"/>
      <c r="O51" s="69">
        <f t="shared" si="6"/>
        <v>3.092051887992705</v>
      </c>
      <c r="P51" s="70"/>
      <c r="Q51" s="155">
        <f t="shared" si="0"/>
        <v>0.4638077831989057</v>
      </c>
      <c r="R51" s="155"/>
      <c r="S51" s="69">
        <f t="shared" si="1"/>
        <v>3.5558596711916106</v>
      </c>
      <c r="T51" s="69"/>
      <c r="U51" s="156">
        <f t="shared" si="2"/>
        <v>0.7111719342383221</v>
      </c>
      <c r="V51" s="156"/>
      <c r="W51" s="73">
        <f t="shared" si="3"/>
        <v>4.267031605429933</v>
      </c>
      <c r="X51" s="60"/>
    </row>
    <row r="52" spans="1:24" ht="15.75">
      <c r="A52" s="65">
        <f t="shared" si="7"/>
        <v>36</v>
      </c>
      <c r="B52" s="66" t="s">
        <v>120</v>
      </c>
      <c r="C52" s="66" t="s">
        <v>121</v>
      </c>
      <c r="D52" s="67">
        <f>'[1]прибирання прибуд. терит.'!$D$42</f>
        <v>1.2234605292653795</v>
      </c>
      <c r="E52" s="67">
        <f>'[1]техобсл. вода'!$D$35</f>
        <v>0.48245491467999657</v>
      </c>
      <c r="F52" s="67">
        <f>'[1]техобслуж. отопление'!$D$34</f>
        <v>0.15015906768775567</v>
      </c>
      <c r="G52" s="67">
        <v>0</v>
      </c>
      <c r="H52" s="67">
        <f>'[1]техобслуг. електромереж'!AN30</f>
        <v>0.11313329324483648</v>
      </c>
      <c r="I52" s="67">
        <f>'[2]вартість послуги'!$T$47</f>
        <v>0.688630673246031</v>
      </c>
      <c r="J52" s="67">
        <f>'[1]освітлення місць заг. користув.'!AN20</f>
        <v>0.06866148137601892</v>
      </c>
      <c r="K52" s="67">
        <f>'[1]вентканали'!$D$50</f>
        <v>0.24369337429343602</v>
      </c>
      <c r="L52" s="67">
        <f>'[1]дератизація, дезінсекція'!$D$40</f>
        <v>0.06983706170866741</v>
      </c>
      <c r="M52" s="67"/>
      <c r="N52" s="67"/>
      <c r="O52" s="69">
        <f t="shared" si="6"/>
        <v>3.040030395502122</v>
      </c>
      <c r="P52" s="70"/>
      <c r="Q52" s="155">
        <f t="shared" si="0"/>
        <v>0.45600455932531825</v>
      </c>
      <c r="R52" s="155"/>
      <c r="S52" s="69">
        <f t="shared" si="1"/>
        <v>3.49603495482744</v>
      </c>
      <c r="T52" s="69"/>
      <c r="U52" s="156">
        <f t="shared" si="2"/>
        <v>0.6992069909654881</v>
      </c>
      <c r="V52" s="156"/>
      <c r="W52" s="73">
        <f t="shared" si="3"/>
        <v>4.195241945792928</v>
      </c>
      <c r="X52" s="60"/>
    </row>
    <row r="53" spans="1:24" ht="15.75">
      <c r="A53" s="65">
        <f t="shared" si="7"/>
        <v>37</v>
      </c>
      <c r="B53" s="66" t="s">
        <v>122</v>
      </c>
      <c r="C53" s="66" t="s">
        <v>123</v>
      </c>
      <c r="D53" s="67">
        <f>'[1]прибирання прибуд. терит.'!$D$42</f>
        <v>1.2234605292653795</v>
      </c>
      <c r="E53" s="67">
        <f>'[1]техобсл. вода'!$D$35</f>
        <v>0.48245491467999657</v>
      </c>
      <c r="F53" s="67">
        <f>'[1]техобслуж. отопление'!$D$34</f>
        <v>0.15015906768775567</v>
      </c>
      <c r="G53" s="67">
        <v>0</v>
      </c>
      <c r="H53" s="67">
        <f>'[1]техобслуг. електромереж'!AO30</f>
        <v>0.12281512603140898</v>
      </c>
      <c r="I53" s="67">
        <f>'[2]вартість послуги'!$T$48</f>
        <v>0.6634708281753054</v>
      </c>
      <c r="J53" s="67">
        <f>'[1]освітлення місць заг. користув.'!AO20</f>
        <v>0.0816988711573095</v>
      </c>
      <c r="K53" s="67">
        <f>'[1]вентканали'!$D$50</f>
        <v>0.24369337429343602</v>
      </c>
      <c r="L53" s="67">
        <f>'[1]дератизація, дезінсекція'!$D$40</f>
        <v>0.06983706170866741</v>
      </c>
      <c r="M53" s="67"/>
      <c r="N53" s="67"/>
      <c r="O53" s="69">
        <f t="shared" si="6"/>
        <v>3.0375897729992594</v>
      </c>
      <c r="P53" s="70"/>
      <c r="Q53" s="155">
        <f t="shared" si="0"/>
        <v>0.4556384659498889</v>
      </c>
      <c r="R53" s="155"/>
      <c r="S53" s="69">
        <f t="shared" si="1"/>
        <v>3.4932282389491482</v>
      </c>
      <c r="T53" s="69"/>
      <c r="U53" s="156">
        <f t="shared" si="2"/>
        <v>0.6986456477898297</v>
      </c>
      <c r="V53" s="156"/>
      <c r="W53" s="73">
        <f t="shared" si="3"/>
        <v>4.191873886738978</v>
      </c>
      <c r="X53" s="60"/>
    </row>
    <row r="54" spans="1:24" ht="15.75">
      <c r="A54" s="65">
        <f t="shared" si="7"/>
        <v>38</v>
      </c>
      <c r="B54" s="66" t="s">
        <v>124</v>
      </c>
      <c r="C54" s="66" t="s">
        <v>125</v>
      </c>
      <c r="D54" s="67">
        <f>'[1]прибирання прибуд. терит.'!$D$42</f>
        <v>1.2234605292653795</v>
      </c>
      <c r="E54" s="67">
        <f>'[1]техобсл. вода'!$D$35</f>
        <v>0.48245491467999657</v>
      </c>
      <c r="F54" s="67">
        <f>'[1]техобслуж. отопление'!$D$34</f>
        <v>0.15015906768775567</v>
      </c>
      <c r="G54" s="67">
        <v>0</v>
      </c>
      <c r="H54" s="67">
        <f>'[1]техобслуг. електромереж'!AP30</f>
        <v>0.1154961774807183</v>
      </c>
      <c r="I54" s="67">
        <f>'[2]вартість послуги'!$T$49</f>
        <v>0.6960024391107885</v>
      </c>
      <c r="J54" s="67">
        <f>'[1]освітлення місць заг. користув.'!AP20</f>
        <v>0.09930200694977277</v>
      </c>
      <c r="K54" s="67">
        <f>'[1]вентканали'!$D$50</f>
        <v>0.24369337429343602</v>
      </c>
      <c r="L54" s="67">
        <f>'[1]дератизація, дезінсекція'!$D$40</f>
        <v>0.06983706170866741</v>
      </c>
      <c r="M54" s="67"/>
      <c r="N54" s="67"/>
      <c r="O54" s="69">
        <f t="shared" si="6"/>
        <v>3.0804055711765153</v>
      </c>
      <c r="P54" s="70"/>
      <c r="Q54" s="155">
        <f t="shared" si="0"/>
        <v>0.46206083567647727</v>
      </c>
      <c r="R54" s="155"/>
      <c r="S54" s="69">
        <f t="shared" si="1"/>
        <v>3.5424664068529923</v>
      </c>
      <c r="T54" s="69"/>
      <c r="U54" s="156">
        <f t="shared" si="2"/>
        <v>0.7084932813705985</v>
      </c>
      <c r="V54" s="156"/>
      <c r="W54" s="73">
        <f t="shared" si="3"/>
        <v>4.250959688223591</v>
      </c>
      <c r="X54" s="60"/>
    </row>
    <row r="55" spans="1:24" ht="15.75">
      <c r="A55" s="65">
        <f t="shared" si="7"/>
        <v>39</v>
      </c>
      <c r="B55" s="66" t="s">
        <v>126</v>
      </c>
      <c r="C55" s="66" t="s">
        <v>127</v>
      </c>
      <c r="D55" s="67">
        <f>'[1]прибирання прибуд. терит.'!$D$42</f>
        <v>1.2234605292653795</v>
      </c>
      <c r="E55" s="67">
        <f>'[1]техобсл. вода'!$D$35</f>
        <v>0.48245491467999657</v>
      </c>
      <c r="F55" s="67">
        <f>'[1]техобслуж. отопление'!$D$34</f>
        <v>0.15015906768775567</v>
      </c>
      <c r="G55" s="67">
        <v>0</v>
      </c>
      <c r="H55" s="67">
        <f>'[1]техобслуг. електромереж'!AQ30</f>
        <v>0.11659901287210606</v>
      </c>
      <c r="I55" s="67">
        <f>'[2]вартість послуги'!$T$50</f>
        <v>0.7139586743640041</v>
      </c>
      <c r="J55" s="67">
        <f>'[1]освітлення місць заг. користув.'!AQ20</f>
        <v>0.08255899604221924</v>
      </c>
      <c r="K55" s="67">
        <f>'[1]вентканали'!$D$50</f>
        <v>0.24369337429343602</v>
      </c>
      <c r="L55" s="67">
        <f>'[1]дератизація, дезінсекція'!$D$40</f>
        <v>0.06983706170866741</v>
      </c>
      <c r="M55" s="67"/>
      <c r="N55" s="67"/>
      <c r="O55" s="69">
        <f t="shared" si="6"/>
        <v>3.0827216309135643</v>
      </c>
      <c r="P55" s="70"/>
      <c r="Q55" s="155">
        <f t="shared" si="0"/>
        <v>0.4624082446370346</v>
      </c>
      <c r="R55" s="155"/>
      <c r="S55" s="69">
        <f t="shared" si="1"/>
        <v>3.545129875550599</v>
      </c>
      <c r="T55" s="69"/>
      <c r="U55" s="156">
        <f t="shared" si="2"/>
        <v>0.7090259751101198</v>
      </c>
      <c r="V55" s="156"/>
      <c r="W55" s="73">
        <f t="shared" si="3"/>
        <v>4.254155850660719</v>
      </c>
      <c r="X55" s="60"/>
    </row>
    <row r="56" spans="1:24" ht="15.75">
      <c r="A56" s="65">
        <f t="shared" si="7"/>
        <v>40</v>
      </c>
      <c r="B56" s="66" t="s">
        <v>128</v>
      </c>
      <c r="C56" s="66" t="s">
        <v>129</v>
      </c>
      <c r="D56" s="67">
        <f>'[1]прибирання прибуд. терит.'!$D$42</f>
        <v>1.2234605292653795</v>
      </c>
      <c r="E56" s="67">
        <f>'[1]техобсл. вода'!$D$35</f>
        <v>0.48245491467999657</v>
      </c>
      <c r="F56" s="67">
        <f>'[1]техобслуж. отопление'!$D$34</f>
        <v>0.15015906768775567</v>
      </c>
      <c r="G56" s="67">
        <v>0</v>
      </c>
      <c r="H56" s="67">
        <f>'[1]техобслуг. електромереж'!AR30</f>
        <v>0.11813568246329186</v>
      </c>
      <c r="I56" s="67">
        <f>'[2]вартість послуги'!$T$51</f>
        <v>0.7056277934248072</v>
      </c>
      <c r="J56" s="67">
        <f>'[1]освітлення місць заг. користув.'!AR20</f>
        <v>0.08364704898170736</v>
      </c>
      <c r="K56" s="67">
        <f>'[1]вентканали'!$D$50</f>
        <v>0.24369337429343602</v>
      </c>
      <c r="L56" s="67">
        <f>'[1]дератизація, дезінсекція'!$D$40</f>
        <v>0.06983706170866741</v>
      </c>
      <c r="M56" s="67"/>
      <c r="N56" s="67"/>
      <c r="O56" s="69">
        <f t="shared" si="6"/>
        <v>3.0770154725050416</v>
      </c>
      <c r="P56" s="70"/>
      <c r="Q56" s="155">
        <f t="shared" si="0"/>
        <v>0.4615523208757562</v>
      </c>
      <c r="R56" s="155"/>
      <c r="S56" s="69">
        <f t="shared" si="1"/>
        <v>3.538567793380798</v>
      </c>
      <c r="T56" s="69"/>
      <c r="U56" s="156">
        <f t="shared" si="2"/>
        <v>0.7077135586761596</v>
      </c>
      <c r="V56" s="156"/>
      <c r="W56" s="73">
        <f t="shared" si="3"/>
        <v>4.246281352056958</v>
      </c>
      <c r="X56" s="60"/>
    </row>
    <row r="57" spans="1:24" ht="15.75">
      <c r="A57" s="65">
        <f t="shared" si="7"/>
        <v>41</v>
      </c>
      <c r="B57" s="66" t="s">
        <v>130</v>
      </c>
      <c r="C57" s="66" t="s">
        <v>131</v>
      </c>
      <c r="D57" s="67">
        <f>'[1]прибирання прибуд. терит.'!$D$42</f>
        <v>1.2234605292653795</v>
      </c>
      <c r="E57" s="67">
        <f>'[1]техобсл. вода'!$D$35</f>
        <v>0.48245491467999657</v>
      </c>
      <c r="F57" s="67">
        <f>'[1]техобслуж. отопление'!$D$34</f>
        <v>0.15015906768775567</v>
      </c>
      <c r="G57" s="67">
        <v>0</v>
      </c>
      <c r="H57" s="67">
        <f>'[1]техобслуг. електромереж'!AS30</f>
        <v>0.11622087972115558</v>
      </c>
      <c r="I57" s="67">
        <f>'[2]вартість послуги'!$T$52</f>
        <v>0.6708920568779306</v>
      </c>
      <c r="J57" s="67">
        <f>'[1]освітлення місць заг. користув.'!AS20</f>
        <v>0.09404714904107589</v>
      </c>
      <c r="K57" s="67">
        <f>'[1]вентканали'!$D$50</f>
        <v>0.24369337429343602</v>
      </c>
      <c r="L57" s="67">
        <f>'[1]дератизація, дезінсекція'!$D$40</f>
        <v>0.06983706170866741</v>
      </c>
      <c r="M57" s="67"/>
      <c r="N57" s="67"/>
      <c r="O57" s="69">
        <f t="shared" si="6"/>
        <v>3.0507650332753973</v>
      </c>
      <c r="P57" s="70"/>
      <c r="Q57" s="155">
        <f t="shared" si="0"/>
        <v>0.45761475499130955</v>
      </c>
      <c r="R57" s="155"/>
      <c r="S57" s="69">
        <f t="shared" si="1"/>
        <v>3.5083797882667067</v>
      </c>
      <c r="T57" s="69"/>
      <c r="U57" s="156">
        <f t="shared" si="2"/>
        <v>0.7016759576533413</v>
      </c>
      <c r="V57" s="156"/>
      <c r="W57" s="73">
        <f t="shared" si="3"/>
        <v>4.210055745920048</v>
      </c>
      <c r="X57" s="60"/>
    </row>
    <row r="58" spans="1:24" ht="15.75">
      <c r="A58" s="65">
        <f t="shared" si="7"/>
        <v>42</v>
      </c>
      <c r="B58" s="66" t="s">
        <v>132</v>
      </c>
      <c r="C58" s="66" t="s">
        <v>133</v>
      </c>
      <c r="D58" s="67">
        <f>'[1]прибирання прибуд. терит.'!$D$42</f>
        <v>1.2234605292653795</v>
      </c>
      <c r="E58" s="67">
        <f>'[1]техобсл. вода'!$D$35</f>
        <v>0.48245491467999657</v>
      </c>
      <c r="F58" s="67">
        <f>'[1]техобслуж. отопление'!$D$34</f>
        <v>0.15015906768775567</v>
      </c>
      <c r="G58" s="67">
        <v>0</v>
      </c>
      <c r="H58" s="67">
        <f>'[1]техобслуг. електромереж'!AT30</f>
        <v>0.11481426487017268</v>
      </c>
      <c r="I58" s="67">
        <f>'[2]вартість послуги'!$T$53</f>
        <v>0.7050385706172178</v>
      </c>
      <c r="J58" s="67">
        <f>'[1]освітлення місць заг. користув.'!AT20</f>
        <v>0.12053967000723048</v>
      </c>
      <c r="K58" s="67">
        <f>'[1]вентканали'!$D$50</f>
        <v>0.24369337429343602</v>
      </c>
      <c r="L58" s="67">
        <f>'[1]дератизація, дезінсекція'!$D$40</f>
        <v>0.06983706170866741</v>
      </c>
      <c r="M58" s="67"/>
      <c r="N58" s="67"/>
      <c r="O58" s="69">
        <f t="shared" si="6"/>
        <v>3.109997453129856</v>
      </c>
      <c r="P58" s="70"/>
      <c r="Q58" s="155">
        <f t="shared" si="0"/>
        <v>0.4664996179694784</v>
      </c>
      <c r="R58" s="155"/>
      <c r="S58" s="69">
        <f t="shared" si="1"/>
        <v>3.5764970710993347</v>
      </c>
      <c r="T58" s="69"/>
      <c r="U58" s="156">
        <f t="shared" si="2"/>
        <v>0.715299414219867</v>
      </c>
      <c r="V58" s="156"/>
      <c r="W58" s="73">
        <f t="shared" si="3"/>
        <v>4.291796485319201</v>
      </c>
      <c r="X58" s="60"/>
    </row>
    <row r="59" spans="1:24" ht="15.75">
      <c r="A59" s="65">
        <f t="shared" si="7"/>
        <v>43</v>
      </c>
      <c r="B59" s="66" t="s">
        <v>134</v>
      </c>
      <c r="C59" s="66" t="s">
        <v>135</v>
      </c>
      <c r="D59" s="67">
        <f>'[1]прибирання прибуд. терит.'!$D$42</f>
        <v>1.2234605292653795</v>
      </c>
      <c r="E59" s="67">
        <f>'[1]техобсл. вода'!$D$35</f>
        <v>0.48245491467999657</v>
      </c>
      <c r="F59" s="67">
        <f>'[1]техобслуж. отопление'!$D$34</f>
        <v>0.15015906768775567</v>
      </c>
      <c r="G59" s="67">
        <v>0</v>
      </c>
      <c r="H59" s="67">
        <f>'[1]техобслуг. електромереж'!AU30</f>
        <v>0.11242779139698675</v>
      </c>
      <c r="I59" s="67">
        <f>'[2]вартість послуги'!$T$54</f>
        <v>0.7298096542246636</v>
      </c>
      <c r="J59" s="67">
        <f>'[1]освітлення місць заг. користув.'!AU20</f>
        <v>0.11940828686723547</v>
      </c>
      <c r="K59" s="67">
        <f>'[1]вентканали'!$D$50</f>
        <v>0.24369337429343602</v>
      </c>
      <c r="L59" s="67">
        <f>'[1]дератизація, дезінсекція'!$D$40</f>
        <v>0.06983706170866741</v>
      </c>
      <c r="M59" s="67"/>
      <c r="N59" s="67"/>
      <c r="O59" s="69">
        <f t="shared" si="6"/>
        <v>3.1312506801241207</v>
      </c>
      <c r="P59" s="70"/>
      <c r="Q59" s="155">
        <f t="shared" si="0"/>
        <v>0.4696876020186181</v>
      </c>
      <c r="R59" s="155"/>
      <c r="S59" s="69">
        <f t="shared" si="1"/>
        <v>3.6009382821427387</v>
      </c>
      <c r="T59" s="69"/>
      <c r="U59" s="156">
        <f t="shared" si="2"/>
        <v>0.7201876564285478</v>
      </c>
      <c r="V59" s="156"/>
      <c r="W59" s="73">
        <f t="shared" si="3"/>
        <v>4.321125938571287</v>
      </c>
      <c r="X59" s="60"/>
    </row>
    <row r="60" spans="1:24" ht="15.75">
      <c r="A60" s="65">
        <f t="shared" si="7"/>
        <v>44</v>
      </c>
      <c r="B60" s="66" t="s">
        <v>136</v>
      </c>
      <c r="C60" s="66" t="s">
        <v>137</v>
      </c>
      <c r="D60" s="67">
        <f>'[1]прибирання прибуд. терит.'!$D$42</f>
        <v>1.2234605292653795</v>
      </c>
      <c r="E60" s="67">
        <f>'[1]техобсл. вода'!$D$35</f>
        <v>0.48245491467999657</v>
      </c>
      <c r="F60" s="67">
        <f>'[1]техобслуж. отопление'!$D$34</f>
        <v>0.15015906768775567</v>
      </c>
      <c r="G60" s="67">
        <v>0</v>
      </c>
      <c r="H60" s="67">
        <f>'[1]техобслуг. електромереж'!AV30</f>
        <v>0.12573362556373432</v>
      </c>
      <c r="I60" s="67">
        <f>'[2]вартість послуги'!$T$55</f>
        <v>0.6606500789496726</v>
      </c>
      <c r="J60" s="67">
        <f>'[1]освітлення місць заг. користув.'!AV20</f>
        <v>0.11665622253617176</v>
      </c>
      <c r="K60" s="67">
        <f>'[1]вентканали'!$D$50</f>
        <v>0.24369337429343602</v>
      </c>
      <c r="L60" s="67">
        <f>'[1]дератизація, дезінсекція'!$D$40</f>
        <v>0.06983706170866741</v>
      </c>
      <c r="M60" s="67"/>
      <c r="N60" s="67"/>
      <c r="O60" s="69">
        <f t="shared" si="6"/>
        <v>3.072644874684814</v>
      </c>
      <c r="P60" s="70"/>
      <c r="Q60" s="155">
        <f t="shared" si="0"/>
        <v>0.46089673120272207</v>
      </c>
      <c r="R60" s="155"/>
      <c r="S60" s="69">
        <f t="shared" si="1"/>
        <v>3.5335416058875357</v>
      </c>
      <c r="T60" s="69"/>
      <c r="U60" s="156">
        <f t="shared" si="2"/>
        <v>0.7067083211775071</v>
      </c>
      <c r="V60" s="156"/>
      <c r="W60" s="73">
        <f t="shared" si="3"/>
        <v>4.240249927065043</v>
      </c>
      <c r="X60" s="60"/>
    </row>
    <row r="61" spans="1:24" ht="15.75">
      <c r="A61" s="65">
        <f t="shared" si="7"/>
        <v>45</v>
      </c>
      <c r="B61" s="66" t="s">
        <v>138</v>
      </c>
      <c r="C61" s="66" t="s">
        <v>139</v>
      </c>
      <c r="D61" s="67">
        <f>'[1]прибирання прибуд. терит.'!$D$42</f>
        <v>1.2234605292653795</v>
      </c>
      <c r="E61" s="67">
        <f>'[1]техобсл. вода'!$D$35</f>
        <v>0.48245491467999657</v>
      </c>
      <c r="F61" s="67">
        <f>'[1]техобслуж. отопление'!$D$34</f>
        <v>0.15015906768775567</v>
      </c>
      <c r="G61" s="67">
        <v>0</v>
      </c>
      <c r="H61" s="67">
        <f>'[1]техобслуг. електромереж'!AX30</f>
        <v>0.10650514250570817</v>
      </c>
      <c r="I61" s="67">
        <f>'[2]вартість послуги'!$T$56</f>
        <v>0.6873640818690325</v>
      </c>
      <c r="J61" s="67">
        <f>'[1]освітлення місць заг. користув.'!AW20</f>
        <v>0.1078894329521148</v>
      </c>
      <c r="K61" s="67">
        <f>'[1]вентканали'!$D$50</f>
        <v>0.24369337429343602</v>
      </c>
      <c r="L61" s="67">
        <f>'[1]дератизація, дезінсекція'!$D$40</f>
        <v>0.06983706170866741</v>
      </c>
      <c r="M61" s="67"/>
      <c r="N61" s="67"/>
      <c r="O61" s="69">
        <f t="shared" si="6"/>
        <v>3.071363604962091</v>
      </c>
      <c r="P61" s="70"/>
      <c r="Q61" s="155">
        <f t="shared" si="0"/>
        <v>0.4607045407443136</v>
      </c>
      <c r="R61" s="155"/>
      <c r="S61" s="69">
        <f t="shared" si="1"/>
        <v>3.5320681457064045</v>
      </c>
      <c r="T61" s="69"/>
      <c r="U61" s="156">
        <f t="shared" si="2"/>
        <v>0.7064136291412809</v>
      </c>
      <c r="V61" s="156"/>
      <c r="W61" s="73">
        <f t="shared" si="3"/>
        <v>4.238481774847686</v>
      </c>
      <c r="X61" s="60"/>
    </row>
    <row r="62" spans="1:24" ht="15.75">
      <c r="A62" s="65">
        <f t="shared" si="7"/>
        <v>46</v>
      </c>
      <c r="B62" s="66" t="s">
        <v>140</v>
      </c>
      <c r="C62" s="66" t="s">
        <v>141</v>
      </c>
      <c r="D62" s="67">
        <f>'[1]прибирання прибуд. терит.'!$D$42</f>
        <v>1.2234605292653795</v>
      </c>
      <c r="E62" s="67">
        <f>'[1]техобсл. вода'!$D$35</f>
        <v>0.48245491467999657</v>
      </c>
      <c r="F62" s="67">
        <f>'[1]техобслуж. отопление'!$D$34</f>
        <v>0.15015906768775567</v>
      </c>
      <c r="G62" s="67">
        <v>0</v>
      </c>
      <c r="H62" s="67">
        <f>'[1]техобслуг. електромереж'!AX30</f>
        <v>0.10650514250570817</v>
      </c>
      <c r="I62" s="67">
        <f>'[2]вартість послуги'!$T$57</f>
        <v>0.6384289192618695</v>
      </c>
      <c r="J62" s="67">
        <f>'[1]освітлення місць заг. користув.'!AX20</f>
        <v>0.06431142351143798</v>
      </c>
      <c r="K62" s="67">
        <f>'[1]вентканали'!$D$50</f>
        <v>0.24369337429343602</v>
      </c>
      <c r="L62" s="67">
        <f>'[1]дератизація, дезінсекція'!$D$40</f>
        <v>0.06983706170866741</v>
      </c>
      <c r="M62" s="67"/>
      <c r="N62" s="67"/>
      <c r="O62" s="69">
        <f t="shared" si="6"/>
        <v>2.9788504329142507</v>
      </c>
      <c r="P62" s="70"/>
      <c r="Q62" s="155">
        <f t="shared" si="0"/>
        <v>0.4468275649371376</v>
      </c>
      <c r="R62" s="155"/>
      <c r="S62" s="69">
        <f t="shared" si="1"/>
        <v>3.4256779978513885</v>
      </c>
      <c r="T62" s="69"/>
      <c r="U62" s="156">
        <f t="shared" si="2"/>
        <v>0.6851355995702777</v>
      </c>
      <c r="V62" s="156"/>
      <c r="W62" s="73">
        <f t="shared" si="3"/>
        <v>4.110813597421666</v>
      </c>
      <c r="X62" s="60"/>
    </row>
    <row r="63" spans="1:24" ht="8.25" customHeight="1">
      <c r="A63" s="65"/>
      <c r="B63" s="80"/>
      <c r="C63" s="81"/>
      <c r="D63" s="81"/>
      <c r="E63" s="81"/>
      <c r="F63" s="81"/>
      <c r="G63" s="81"/>
      <c r="H63" s="82"/>
      <c r="I63" s="82"/>
      <c r="J63" s="82"/>
      <c r="K63" s="82"/>
      <c r="L63" s="82"/>
      <c r="M63" s="82"/>
      <c r="N63" s="82"/>
      <c r="O63" s="83"/>
      <c r="P63" s="83"/>
      <c r="Q63" s="155"/>
      <c r="R63" s="155"/>
      <c r="S63" s="69"/>
      <c r="T63" s="69"/>
      <c r="U63" s="156"/>
      <c r="V63" s="156"/>
      <c r="W63" s="73"/>
      <c r="X63" s="60"/>
    </row>
    <row r="64" spans="1:24" ht="15.75">
      <c r="A64" s="85"/>
      <c r="B64" s="54" t="s">
        <v>142</v>
      </c>
      <c r="C64" s="54" t="s">
        <v>55</v>
      </c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8"/>
      <c r="P64" s="88"/>
      <c r="Q64" s="155"/>
      <c r="R64" s="155"/>
      <c r="S64" s="69"/>
      <c r="T64" s="69"/>
      <c r="U64" s="156"/>
      <c r="V64" s="156"/>
      <c r="W64" s="73"/>
      <c r="X64" s="60"/>
    </row>
    <row r="65" spans="1:24" ht="15.75">
      <c r="A65" s="65">
        <f>A62+1</f>
        <v>47</v>
      </c>
      <c r="B65" s="66" t="s">
        <v>143</v>
      </c>
      <c r="C65" s="66" t="s">
        <v>144</v>
      </c>
      <c r="D65" s="67">
        <f>'[1]прибирання прибуд. терит.'!$D$42</f>
        <v>1.2234605292653795</v>
      </c>
      <c r="E65" s="67">
        <f>'[1]техобсл. вода'!$D$35</f>
        <v>0.48245491467999657</v>
      </c>
      <c r="F65" s="67">
        <f>'[1]техобслуж. отопление'!$D$34</f>
        <v>0.15015906768775567</v>
      </c>
      <c r="G65" s="67">
        <v>0</v>
      </c>
      <c r="H65" s="67">
        <f>'[1]техобслуг. електромереж'!AY30</f>
        <v>0.11584290324657921</v>
      </c>
      <c r="I65" s="67">
        <f>'[2]вартість послуги'!$T$60</f>
        <v>0.7141434677388012</v>
      </c>
      <c r="J65" s="67">
        <f>'[1]освітлення місць заг. користув.'!AY20</f>
        <v>0.08788245612407279</v>
      </c>
      <c r="K65" s="67">
        <f>'[1]вентканали'!$D$50</f>
        <v>0.24369337429343602</v>
      </c>
      <c r="L65" s="67">
        <f>'[1]дератизація, дезінсекція'!$D$40</f>
        <v>0.06983706170866741</v>
      </c>
      <c r="M65" s="67"/>
      <c r="N65" s="67"/>
      <c r="O65" s="69">
        <f>SUM(D65:N65)</f>
        <v>3.0874737747446885</v>
      </c>
      <c r="P65" s="70"/>
      <c r="Q65" s="155">
        <f t="shared" si="0"/>
        <v>0.46312106621170324</v>
      </c>
      <c r="R65" s="155"/>
      <c r="S65" s="69">
        <f t="shared" si="1"/>
        <v>3.550594840956392</v>
      </c>
      <c r="T65" s="69"/>
      <c r="U65" s="156">
        <f t="shared" si="2"/>
        <v>0.7101189681912784</v>
      </c>
      <c r="V65" s="156"/>
      <c r="W65" s="73">
        <f t="shared" si="3"/>
        <v>4.260713809147671</v>
      </c>
      <c r="X65" s="60"/>
    </row>
    <row r="66" spans="1:24" ht="15.75">
      <c r="A66" s="65">
        <f>A65+1</f>
        <v>48</v>
      </c>
      <c r="B66" s="66" t="s">
        <v>145</v>
      </c>
      <c r="C66" s="66" t="s">
        <v>146</v>
      </c>
      <c r="D66" s="67">
        <f>'[1]прибирання прибуд. терит.'!$D$42</f>
        <v>1.2234605292653795</v>
      </c>
      <c r="E66" s="67">
        <f>'[1]техобсл. вода'!$D$35</f>
        <v>0.48245491467999657</v>
      </c>
      <c r="F66" s="67">
        <f>'[1]техобслуж. отопление'!$D$34</f>
        <v>0.15015906768775567</v>
      </c>
      <c r="G66" s="67">
        <v>0</v>
      </c>
      <c r="H66" s="67">
        <f>'[1]техобслуг. електромереж'!AZ30</f>
        <v>0.11438648918639013</v>
      </c>
      <c r="I66" s="67">
        <f>'[2]вартість послуги'!$T$61</f>
        <v>0.5935426054215722</v>
      </c>
      <c r="J66" s="67">
        <f>'[1]освітлення місць заг. користув.'!AZ20</f>
        <v>0.08677756975506831</v>
      </c>
      <c r="K66" s="67">
        <f>'[1]вентканали'!$D$50</f>
        <v>0.24369337429343602</v>
      </c>
      <c r="L66" s="67">
        <f>'[1]дератизація, дезінсекція'!$D$40</f>
        <v>0.06983706170866741</v>
      </c>
      <c r="M66" s="67"/>
      <c r="N66" s="67"/>
      <c r="O66" s="69">
        <f>SUM(D66:N66)</f>
        <v>2.9643116119982658</v>
      </c>
      <c r="P66" s="70"/>
      <c r="Q66" s="155">
        <f t="shared" si="0"/>
        <v>0.44464674179973984</v>
      </c>
      <c r="R66" s="155"/>
      <c r="S66" s="69">
        <f t="shared" si="1"/>
        <v>3.4089583537980057</v>
      </c>
      <c r="T66" s="69"/>
      <c r="U66" s="156">
        <f t="shared" si="2"/>
        <v>0.6817916707596012</v>
      </c>
      <c r="V66" s="156"/>
      <c r="W66" s="73">
        <f t="shared" si="3"/>
        <v>4.090750024557607</v>
      </c>
      <c r="X66" s="60"/>
    </row>
    <row r="67" spans="1:24" ht="15.75">
      <c r="A67" s="65">
        <f>A66+1</f>
        <v>49</v>
      </c>
      <c r="B67" s="66" t="s">
        <v>147</v>
      </c>
      <c r="C67" s="66" t="s">
        <v>148</v>
      </c>
      <c r="D67" s="67">
        <f>'[1]прибирання прибуд. терит.'!$D$42</f>
        <v>1.2234605292653795</v>
      </c>
      <c r="E67" s="67">
        <f>'[1]техобсл. вода'!$D$35</f>
        <v>0.48245491467999657</v>
      </c>
      <c r="F67" s="67">
        <f>'[1]техобслуж. отопление'!$D$34</f>
        <v>0.15015906768775567</v>
      </c>
      <c r="G67" s="67">
        <v>0</v>
      </c>
      <c r="H67" s="67">
        <f>'[1]техобслуг. електромереж'!BA30</f>
        <v>0.11618557941697742</v>
      </c>
      <c r="I67" s="67">
        <f>'[2]вартість послуги'!$T$62</f>
        <v>0.7193720081829388</v>
      </c>
      <c r="J67" s="67">
        <f>'[1]освітлення місць заг. користув.'!BA20</f>
        <v>0.09989474514560628</v>
      </c>
      <c r="K67" s="67">
        <f>'[1]вентканали'!$D$50</f>
        <v>0.24369337429343602</v>
      </c>
      <c r="L67" s="67">
        <f>'[1]дератизація, дезінсекція'!$D$40</f>
        <v>0.06983706170866741</v>
      </c>
      <c r="M67" s="67"/>
      <c r="N67" s="67"/>
      <c r="O67" s="69">
        <f>SUM(D67:N67)</f>
        <v>3.105057280380758</v>
      </c>
      <c r="P67" s="70"/>
      <c r="Q67" s="155">
        <f t="shared" si="0"/>
        <v>0.4657585920571137</v>
      </c>
      <c r="R67" s="155"/>
      <c r="S67" s="69">
        <f t="shared" si="1"/>
        <v>3.570815872437872</v>
      </c>
      <c r="T67" s="69"/>
      <c r="U67" s="156">
        <f t="shared" si="2"/>
        <v>0.7141631744875744</v>
      </c>
      <c r="V67" s="156"/>
      <c r="W67" s="73">
        <f t="shared" si="3"/>
        <v>4.2849790469254465</v>
      </c>
      <c r="X67" s="60"/>
    </row>
    <row r="68" spans="1:24" ht="15.75">
      <c r="A68" s="65">
        <f>A67+1</f>
        <v>50</v>
      </c>
      <c r="B68" s="66" t="s">
        <v>149</v>
      </c>
      <c r="C68" s="66" t="s">
        <v>150</v>
      </c>
      <c r="D68" s="67">
        <f>'[1]прибирання прибуд. терит.'!$D$42</f>
        <v>1.2234605292653795</v>
      </c>
      <c r="E68" s="67">
        <f>'[1]техобсл. вода'!$D$35</f>
        <v>0.48245491467999657</v>
      </c>
      <c r="F68" s="67">
        <f>'[1]техобслуж. отопление'!$D$34</f>
        <v>0.15015906768775567</v>
      </c>
      <c r="G68" s="67">
        <v>0</v>
      </c>
      <c r="H68" s="67">
        <f>'[1]техобслуг. електромереж'!BB30</f>
        <v>0.1163669128874851</v>
      </c>
      <c r="I68" s="67">
        <f>'[2]вартість послуги'!$T$63</f>
        <v>0.9194514119234724</v>
      </c>
      <c r="J68" s="67">
        <f>'[1]освітлення місць заг. користув.'!BB20</f>
        <v>0.11182131821681748</v>
      </c>
      <c r="K68" s="67">
        <f>'[1]вентканали'!$D$50</f>
        <v>0.24369337429343602</v>
      </c>
      <c r="L68" s="67">
        <f>'[1]дератизація, дезінсекція'!$D$40</f>
        <v>0.06983706170866741</v>
      </c>
      <c r="M68" s="67"/>
      <c r="N68" s="67"/>
      <c r="O68" s="69">
        <f>SUM(D68:N68)</f>
        <v>3.31724459066301</v>
      </c>
      <c r="P68" s="70"/>
      <c r="Q68" s="155">
        <f t="shared" si="0"/>
        <v>0.4975866885994515</v>
      </c>
      <c r="R68" s="155"/>
      <c r="S68" s="69">
        <f t="shared" si="1"/>
        <v>3.8148312792624615</v>
      </c>
      <c r="T68" s="69"/>
      <c r="U68" s="156">
        <f t="shared" si="2"/>
        <v>0.7629662558524923</v>
      </c>
      <c r="V68" s="156"/>
      <c r="W68" s="73">
        <f t="shared" si="3"/>
        <v>4.577797535114954</v>
      </c>
      <c r="X68" s="60"/>
    </row>
    <row r="69" spans="1:24" ht="15.75">
      <c r="A69" s="65">
        <f>A68+1</f>
        <v>51</v>
      </c>
      <c r="B69" s="66" t="s">
        <v>151</v>
      </c>
      <c r="C69" s="66" t="s">
        <v>152</v>
      </c>
      <c r="D69" s="67">
        <f>'[1]прибирання прибуд. терит.'!$D$42</f>
        <v>1.2234605292653795</v>
      </c>
      <c r="E69" s="67">
        <f>'[1]техобсл. вода'!$D$35</f>
        <v>0.48245491467999657</v>
      </c>
      <c r="F69" s="67">
        <f>'[1]техобслуж. отопление'!$D$34</f>
        <v>0.15015906768775567</v>
      </c>
      <c r="G69" s="67">
        <v>0</v>
      </c>
      <c r="H69" s="67">
        <f>'[1]техобслуг. електромереж'!BC30</f>
        <v>0.12603349750824097</v>
      </c>
      <c r="I69" s="67">
        <f>'[2]вартість послуги'!$T$64</f>
        <v>0.8675983912168628</v>
      </c>
      <c r="J69" s="67">
        <f>'[1]освітлення місць заг. користув.'!BC20</f>
        <v>0.11693444507317313</v>
      </c>
      <c r="K69" s="67">
        <f>'[1]вентканали'!$D$50</f>
        <v>0.24369337429343602</v>
      </c>
      <c r="L69" s="67">
        <f>'[1]дератизація, дезінсекція'!$D$40</f>
        <v>0.06983706170866741</v>
      </c>
      <c r="M69" s="67"/>
      <c r="N69" s="67"/>
      <c r="O69" s="69">
        <f>SUM(D69:N69)</f>
        <v>3.280171281433512</v>
      </c>
      <c r="P69" s="70"/>
      <c r="Q69" s="155">
        <f t="shared" si="0"/>
        <v>0.4920256922150268</v>
      </c>
      <c r="R69" s="155"/>
      <c r="S69" s="69">
        <f t="shared" si="1"/>
        <v>3.772196973648539</v>
      </c>
      <c r="T69" s="69"/>
      <c r="U69" s="156">
        <f t="shared" si="2"/>
        <v>0.7544393947297078</v>
      </c>
      <c r="V69" s="156"/>
      <c r="W69" s="73">
        <f t="shared" si="3"/>
        <v>4.526636368378247</v>
      </c>
      <c r="X69" s="60"/>
    </row>
    <row r="70" spans="1:24" ht="9" customHeight="1">
      <c r="A70" s="65"/>
      <c r="B70" s="80"/>
      <c r="C70" s="81"/>
      <c r="D70" s="81"/>
      <c r="E70" s="81"/>
      <c r="F70" s="81"/>
      <c r="G70" s="81"/>
      <c r="H70" s="82"/>
      <c r="I70" s="82"/>
      <c r="J70" s="82"/>
      <c r="K70" s="82"/>
      <c r="L70" s="82"/>
      <c r="M70" s="82"/>
      <c r="N70" s="82"/>
      <c r="O70" s="83"/>
      <c r="P70" s="83"/>
      <c r="Q70" s="155"/>
      <c r="R70" s="155"/>
      <c r="S70" s="69"/>
      <c r="T70" s="69"/>
      <c r="U70" s="156"/>
      <c r="V70" s="156"/>
      <c r="W70" s="73"/>
      <c r="X70" s="60"/>
    </row>
    <row r="71" spans="1:24" ht="15.75">
      <c r="A71" s="85"/>
      <c r="B71" s="92" t="s">
        <v>153</v>
      </c>
      <c r="C71" s="54" t="s">
        <v>55</v>
      </c>
      <c r="D71" s="86"/>
      <c r="E71" s="86"/>
      <c r="F71" s="86"/>
      <c r="G71" s="86"/>
      <c r="H71" s="87"/>
      <c r="I71" s="87"/>
      <c r="J71" s="87"/>
      <c r="K71" s="87"/>
      <c r="L71" s="87"/>
      <c r="M71" s="87"/>
      <c r="N71" s="87"/>
      <c r="O71" s="88"/>
      <c r="P71" s="88"/>
      <c r="Q71" s="155"/>
      <c r="R71" s="155"/>
      <c r="S71" s="69"/>
      <c r="T71" s="69"/>
      <c r="U71" s="156"/>
      <c r="V71" s="156"/>
      <c r="W71" s="73"/>
      <c r="X71" s="60"/>
    </row>
    <row r="72" spans="1:24" ht="15.75">
      <c r="A72" s="65">
        <v>52</v>
      </c>
      <c r="B72" s="66" t="s">
        <v>154</v>
      </c>
      <c r="C72" s="66" t="s">
        <v>155</v>
      </c>
      <c r="D72" s="67">
        <f>'[1]прибирання прибуд. терит.'!$D$42</f>
        <v>1.2234605292653795</v>
      </c>
      <c r="E72" s="67">
        <f>'[1]техобсл. вода'!$D$35</f>
        <v>0.48245491467999657</v>
      </c>
      <c r="F72" s="67">
        <f>'[1]техобслуж. отопление'!$D$34</f>
        <v>0.15015906768775567</v>
      </c>
      <c r="G72" s="67">
        <v>0</v>
      </c>
      <c r="H72" s="67">
        <f>'[1]техобслуг. електромереж'!BD30</f>
        <v>0.11547069749560279</v>
      </c>
      <c r="I72" s="67">
        <f>'[2]вартість послуги'!$T$67</f>
        <v>0.7322640103249896</v>
      </c>
      <c r="J72" s="67">
        <f>'[1]освітлення місць заг. користув.'!BD20</f>
        <v>0.1051055192062744</v>
      </c>
      <c r="K72" s="67">
        <f>'[1]вентканали'!$D$50</f>
        <v>0.24369337429343602</v>
      </c>
      <c r="L72" s="67">
        <f>'[1]дератизація, дезінсекція'!$D$40</f>
        <v>0.06983706170866741</v>
      </c>
      <c r="M72" s="67"/>
      <c r="N72" s="67"/>
      <c r="O72" s="69">
        <f>SUM(D72:N72)</f>
        <v>3.122445174662102</v>
      </c>
      <c r="P72" s="70"/>
      <c r="Q72" s="155">
        <f t="shared" si="0"/>
        <v>0.46836677619931527</v>
      </c>
      <c r="R72" s="155"/>
      <c r="S72" s="69">
        <f t="shared" si="1"/>
        <v>3.590811950861417</v>
      </c>
      <c r="T72" s="69"/>
      <c r="U72" s="156">
        <f t="shared" si="2"/>
        <v>0.7181623901722834</v>
      </c>
      <c r="V72" s="156"/>
      <c r="W72" s="73">
        <f t="shared" si="3"/>
        <v>4.308974341033701</v>
      </c>
      <c r="X72" s="60"/>
    </row>
    <row r="73" spans="1:24" ht="15.75">
      <c r="A73" s="65">
        <f>A72+1</f>
        <v>53</v>
      </c>
      <c r="B73" s="66" t="s">
        <v>156</v>
      </c>
      <c r="C73" s="66" t="s">
        <v>157</v>
      </c>
      <c r="D73" s="67">
        <f>'[1]прибирання прибуд. терит.'!$D$42</f>
        <v>1.2234605292653795</v>
      </c>
      <c r="E73" s="67">
        <f>'[1]техобсл. вода'!$D$35</f>
        <v>0.48245491467999657</v>
      </c>
      <c r="F73" s="67">
        <f>'[1]техобслуж. отопление'!$D$34</f>
        <v>0.15015906768775567</v>
      </c>
      <c r="G73" s="67">
        <v>0</v>
      </c>
      <c r="H73" s="67">
        <f>'[1]техобслуг. електромереж'!BE30</f>
        <v>0.1187317569281959</v>
      </c>
      <c r="I73" s="67">
        <f>'[2]вартість послуги'!$T$68</f>
        <v>0.616930047635762</v>
      </c>
      <c r="J73" s="67">
        <f>'[1]освітлення місць заг. користув.'!BE20</f>
        <v>0.14523010045381415</v>
      </c>
      <c r="K73" s="67">
        <f>'[1]вентканали'!$D$50</f>
        <v>0.24369337429343602</v>
      </c>
      <c r="L73" s="67">
        <f>'[1]дератизація, дезінсекція'!$D$40</f>
        <v>0.06983706170866741</v>
      </c>
      <c r="M73" s="67"/>
      <c r="N73" s="67"/>
      <c r="O73" s="69">
        <f>SUM(D73:N73)</f>
        <v>3.0504968526530076</v>
      </c>
      <c r="P73" s="70"/>
      <c r="Q73" s="155">
        <f t="shared" si="0"/>
        <v>0.4575745278979511</v>
      </c>
      <c r="R73" s="155"/>
      <c r="S73" s="69">
        <f t="shared" si="1"/>
        <v>3.508071380550959</v>
      </c>
      <c r="T73" s="69"/>
      <c r="U73" s="156">
        <f t="shared" si="2"/>
        <v>0.7016142761101918</v>
      </c>
      <c r="V73" s="156"/>
      <c r="W73" s="73">
        <f t="shared" si="3"/>
        <v>4.209685656661151</v>
      </c>
      <c r="X73" s="60"/>
    </row>
    <row r="74" spans="1:24" ht="7.5" customHeight="1">
      <c r="A74" s="65"/>
      <c r="B74" s="80"/>
      <c r="C74" s="81"/>
      <c r="D74" s="81"/>
      <c r="E74" s="81"/>
      <c r="F74" s="81"/>
      <c r="G74" s="81"/>
      <c r="H74" s="82"/>
      <c r="I74" s="82"/>
      <c r="J74" s="82"/>
      <c r="K74" s="82"/>
      <c r="L74" s="82"/>
      <c r="M74" s="82"/>
      <c r="N74" s="82"/>
      <c r="O74" s="83"/>
      <c r="P74" s="83"/>
      <c r="Q74" s="155"/>
      <c r="R74" s="155"/>
      <c r="S74" s="69"/>
      <c r="T74" s="69"/>
      <c r="U74" s="156"/>
      <c r="V74" s="156"/>
      <c r="W74" s="73"/>
      <c r="X74" s="60"/>
    </row>
    <row r="75" spans="1:24" ht="15.75">
      <c r="A75" s="85"/>
      <c r="B75" s="54" t="s">
        <v>158</v>
      </c>
      <c r="C75" s="54" t="s">
        <v>45</v>
      </c>
      <c r="D75" s="86"/>
      <c r="E75" s="86"/>
      <c r="F75" s="86"/>
      <c r="G75" s="86"/>
      <c r="H75" s="87"/>
      <c r="I75" s="87"/>
      <c r="J75" s="87"/>
      <c r="K75" s="87"/>
      <c r="L75" s="87"/>
      <c r="M75" s="87"/>
      <c r="N75" s="87"/>
      <c r="O75" s="88"/>
      <c r="P75" s="88"/>
      <c r="Q75" s="155"/>
      <c r="R75" s="155"/>
      <c r="S75" s="69"/>
      <c r="T75" s="69"/>
      <c r="U75" s="156"/>
      <c r="V75" s="156"/>
      <c r="W75" s="73"/>
      <c r="X75" s="60"/>
    </row>
    <row r="76" spans="1:24" ht="15.75">
      <c r="A76" s="65">
        <f>A73+1</f>
        <v>54</v>
      </c>
      <c r="B76" s="66" t="s">
        <v>159</v>
      </c>
      <c r="C76" s="66" t="s">
        <v>160</v>
      </c>
      <c r="D76" s="67">
        <f>'[1]прибирання прибуд. терит.'!$D$42</f>
        <v>1.2234605292653795</v>
      </c>
      <c r="E76" s="67">
        <f>'[1]техобсл. вода'!$D$35</f>
        <v>0.48245491467999657</v>
      </c>
      <c r="F76" s="67">
        <f>'[1]техобслуж. отопление'!$D$34</f>
        <v>0.15015906768775567</v>
      </c>
      <c r="G76" s="67">
        <f>'[1]техобслуж. гор.вод'!$D$30</f>
        <v>0.22808578224857054</v>
      </c>
      <c r="H76" s="67">
        <f>'[1]техобслуг. електромереж'!BF30</f>
        <v>0.06605029584523961</v>
      </c>
      <c r="I76" s="67">
        <f>'[2]вартість послуги'!$T$71</f>
        <v>0.5994820833741041</v>
      </c>
      <c r="J76" s="67">
        <f>'[1]освітлення місць заг. користув.'!BF20</f>
        <v>0.10991372365935138</v>
      </c>
      <c r="K76" s="68">
        <f>'[1]вентканали'!$D$49</f>
        <v>0.07605934357539378</v>
      </c>
      <c r="L76" s="67">
        <f>'[1]дератизація, дезінсекція'!$D$40</f>
        <v>0.06983706170866741</v>
      </c>
      <c r="M76" s="67"/>
      <c r="N76" s="67"/>
      <c r="O76" s="69">
        <f>SUM(D76:N76)</f>
        <v>3.0055028020444583</v>
      </c>
      <c r="P76" s="70"/>
      <c r="Q76" s="155">
        <f aca="true" t="shared" si="8" ref="Q76:Q131">O76*0.15</f>
        <v>0.4508254203066687</v>
      </c>
      <c r="R76" s="155"/>
      <c r="S76" s="69">
        <f aca="true" t="shared" si="9" ref="S76:S131">O76+Q76</f>
        <v>3.456328222351127</v>
      </c>
      <c r="T76" s="69"/>
      <c r="U76" s="156">
        <f>S76*0.2</f>
        <v>0.6912656444702254</v>
      </c>
      <c r="V76" s="156"/>
      <c r="W76" s="73">
        <f aca="true" t="shared" si="10" ref="W76:W131">S76+U76</f>
        <v>4.147593866821352</v>
      </c>
      <c r="X76" s="60"/>
    </row>
    <row r="77" spans="1:24" ht="15.75">
      <c r="A77" s="65">
        <f>A76+1</f>
        <v>55</v>
      </c>
      <c r="B77" s="66" t="s">
        <v>161</v>
      </c>
      <c r="C77" s="66" t="s">
        <v>162</v>
      </c>
      <c r="D77" s="67">
        <f>'[1]прибирання прибуд. терит.'!$D$42</f>
        <v>1.2234605292653795</v>
      </c>
      <c r="E77" s="67">
        <f>'[1]техобсл. вода'!$D$35</f>
        <v>0.48245491467999657</v>
      </c>
      <c r="F77" s="67">
        <f>'[1]техобслуж. отопление'!$D$34</f>
        <v>0.15015906768775567</v>
      </c>
      <c r="G77" s="67">
        <f>'[1]техобслуж. гор.вод'!$D$30</f>
        <v>0.22808578224857054</v>
      </c>
      <c r="H77" s="67">
        <f>'[1]техобслуг. електромереж'!BG30</f>
        <v>0.1191287124813172</v>
      </c>
      <c r="I77" s="67">
        <f>'[2]вартість послуги'!$T$72</f>
        <v>0.653726386355393</v>
      </c>
      <c r="J77" s="67">
        <f>'[1]освітлення місць заг. користув.'!BG20</f>
        <v>0.14910438384163763</v>
      </c>
      <c r="K77" s="68">
        <f>'[1]вентканали'!$D$49</f>
        <v>0.07605934357539378</v>
      </c>
      <c r="L77" s="67">
        <f>'[1]дератизація, дезінсекція'!$D$40</f>
        <v>0.06983706170866741</v>
      </c>
      <c r="M77" s="67"/>
      <c r="N77" s="67"/>
      <c r="O77" s="69">
        <f>SUM(D77:N77)</f>
        <v>3.1520161818441115</v>
      </c>
      <c r="P77" s="70"/>
      <c r="Q77" s="155">
        <f t="shared" si="8"/>
        <v>0.4728024272766167</v>
      </c>
      <c r="R77" s="155"/>
      <c r="S77" s="69">
        <f t="shared" si="9"/>
        <v>3.6248186091207284</v>
      </c>
      <c r="T77" s="69"/>
      <c r="U77" s="156">
        <f>S77*0.2</f>
        <v>0.7249637218241457</v>
      </c>
      <c r="V77" s="156"/>
      <c r="W77" s="73">
        <f t="shared" si="10"/>
        <v>4.349782330944874</v>
      </c>
      <c r="X77" s="60"/>
    </row>
    <row r="78" spans="1:24" ht="9.75" customHeight="1">
      <c r="A78" s="65"/>
      <c r="B78" s="80"/>
      <c r="C78" s="81"/>
      <c r="D78" s="81"/>
      <c r="E78" s="81"/>
      <c r="F78" s="81"/>
      <c r="G78" s="81"/>
      <c r="H78" s="82"/>
      <c r="I78" s="82"/>
      <c r="J78" s="82"/>
      <c r="K78" s="82"/>
      <c r="L78" s="82"/>
      <c r="M78" s="82"/>
      <c r="N78" s="82"/>
      <c r="O78" s="83"/>
      <c r="P78" s="83"/>
      <c r="Q78" s="155"/>
      <c r="R78" s="155"/>
      <c r="S78" s="69"/>
      <c r="T78" s="69"/>
      <c r="U78" s="156"/>
      <c r="V78" s="156"/>
      <c r="W78" s="73"/>
      <c r="X78" s="60"/>
    </row>
    <row r="79" spans="1:24" ht="15.75">
      <c r="A79" s="85"/>
      <c r="B79" s="54" t="s">
        <v>163</v>
      </c>
      <c r="C79" s="54" t="s">
        <v>45</v>
      </c>
      <c r="D79" s="86"/>
      <c r="E79" s="86"/>
      <c r="F79" s="86"/>
      <c r="G79" s="86"/>
      <c r="H79" s="87"/>
      <c r="I79" s="87"/>
      <c r="J79" s="87"/>
      <c r="K79" s="87"/>
      <c r="L79" s="87"/>
      <c r="M79" s="87"/>
      <c r="N79" s="87"/>
      <c r="O79" s="88"/>
      <c r="P79" s="88"/>
      <c r="Q79" s="155"/>
      <c r="R79" s="155"/>
      <c r="S79" s="69"/>
      <c r="T79" s="69"/>
      <c r="U79" s="156"/>
      <c r="V79" s="156"/>
      <c r="W79" s="73"/>
      <c r="X79" s="60"/>
    </row>
    <row r="80" spans="1:24" ht="15.75">
      <c r="A80" s="65">
        <v>56</v>
      </c>
      <c r="B80" s="66" t="s">
        <v>164</v>
      </c>
      <c r="C80" s="66" t="s">
        <v>165</v>
      </c>
      <c r="D80" s="67">
        <f>'[1]прибирання прибуд. терит.'!$D$42</f>
        <v>1.2234605292653795</v>
      </c>
      <c r="E80" s="67">
        <f>'[1]техобсл. вода'!$D$35</f>
        <v>0.48245491467999657</v>
      </c>
      <c r="F80" s="67">
        <f>'[1]техобслуж. отопление'!$D$34</f>
        <v>0.15015906768775567</v>
      </c>
      <c r="G80" s="67">
        <f>'[1]техобслуж. гор.вод'!$D$30</f>
        <v>0.22808578224857054</v>
      </c>
      <c r="H80" s="67">
        <f>'[1]техобслуг. електромереж'!BH30</f>
        <v>0.10858424844512457</v>
      </c>
      <c r="I80" s="67">
        <f>'[2]вартість послуги'!$T$75</f>
        <v>0.632813422723504</v>
      </c>
      <c r="J80" s="67">
        <f>'[1]освітлення місць заг. користув.'!BH20</f>
        <v>0.09492745992033177</v>
      </c>
      <c r="K80" s="68">
        <f>'[1]вентканали'!$D$49</f>
        <v>0.07605934357539378</v>
      </c>
      <c r="L80" s="67">
        <f>'[1]дератизація, дезінсекція'!$D$40</f>
        <v>0.06983706170866741</v>
      </c>
      <c r="M80" s="67"/>
      <c r="N80" s="67"/>
      <c r="O80" s="69">
        <f>SUM(D80:N80)</f>
        <v>3.066381830254724</v>
      </c>
      <c r="P80" s="70"/>
      <c r="Q80" s="155">
        <f t="shared" si="8"/>
        <v>0.45995727453820856</v>
      </c>
      <c r="R80" s="155"/>
      <c r="S80" s="69">
        <f t="shared" si="9"/>
        <v>3.5263391047929327</v>
      </c>
      <c r="T80" s="69"/>
      <c r="U80" s="156">
        <f>S80*0.2</f>
        <v>0.7052678209585865</v>
      </c>
      <c r="V80" s="156"/>
      <c r="W80" s="73">
        <f t="shared" si="10"/>
        <v>4.231606925751519</v>
      </c>
      <c r="X80" s="60"/>
    </row>
    <row r="81" spans="1:24" ht="15.75">
      <c r="A81" s="65">
        <f>A80+1</f>
        <v>57</v>
      </c>
      <c r="B81" s="66" t="s">
        <v>166</v>
      </c>
      <c r="C81" s="66" t="s">
        <v>167</v>
      </c>
      <c r="D81" s="67">
        <f>'[1]прибирання прибуд. терит.'!$D$42</f>
        <v>1.2234605292653795</v>
      </c>
      <c r="E81" s="67">
        <f>'[1]техобсл. вода'!$D$35</f>
        <v>0.48245491467999657</v>
      </c>
      <c r="F81" s="67">
        <f>'[1]техобслуж. отопление'!$D$34</f>
        <v>0.15015906768775567</v>
      </c>
      <c r="G81" s="67">
        <f>'[1]техобслуж. гор.вод'!$D$30</f>
        <v>0.22808578224857054</v>
      </c>
      <c r="H81" s="67">
        <f>'[1]техобслуг. електромереж'!BI30</f>
        <v>0.12406761308032666</v>
      </c>
      <c r="I81" s="67">
        <f>'[2]вартість послуги'!$T$76</f>
        <v>0.6804448584705008</v>
      </c>
      <c r="J81" s="67">
        <f>'[1]освітлення місць заг. користув.'!BI20</f>
        <v>0.12906502194255964</v>
      </c>
      <c r="K81" s="68">
        <f>'[1]вентканали'!$D$49</f>
        <v>0.07605934357539378</v>
      </c>
      <c r="L81" s="67">
        <f>'[1]дератизація, дезінсекція'!$D$40</f>
        <v>0.06983706170866741</v>
      </c>
      <c r="M81" s="67"/>
      <c r="N81" s="67"/>
      <c r="O81" s="69">
        <f>SUM(D81:N81)</f>
        <v>3.1636341926591505</v>
      </c>
      <c r="P81" s="70"/>
      <c r="Q81" s="155">
        <f t="shared" si="8"/>
        <v>0.47454512889887257</v>
      </c>
      <c r="R81" s="155"/>
      <c r="S81" s="69">
        <f t="shared" si="9"/>
        <v>3.638179321558023</v>
      </c>
      <c r="T81" s="69"/>
      <c r="U81" s="156">
        <f>S81*0.2</f>
        <v>0.7276358643116047</v>
      </c>
      <c r="V81" s="156"/>
      <c r="W81" s="73">
        <f t="shared" si="10"/>
        <v>4.365815185869628</v>
      </c>
      <c r="X81" s="60"/>
    </row>
    <row r="82" spans="1:24" ht="8.25" customHeight="1">
      <c r="A82" s="65"/>
      <c r="B82" s="80"/>
      <c r="C82" s="81"/>
      <c r="D82" s="81"/>
      <c r="E82" s="81"/>
      <c r="F82" s="81"/>
      <c r="G82" s="81"/>
      <c r="H82" s="82"/>
      <c r="I82" s="82"/>
      <c r="J82" s="82"/>
      <c r="K82" s="82"/>
      <c r="L82" s="82"/>
      <c r="M82" s="82"/>
      <c r="N82" s="82"/>
      <c r="O82" s="83"/>
      <c r="P82" s="83"/>
      <c r="Q82" s="155"/>
      <c r="R82" s="155"/>
      <c r="S82" s="69"/>
      <c r="T82" s="69"/>
      <c r="U82" s="156"/>
      <c r="V82" s="156"/>
      <c r="W82" s="73"/>
      <c r="X82" s="60"/>
    </row>
    <row r="83" spans="1:24" ht="15.75">
      <c r="A83" s="85"/>
      <c r="B83" s="54" t="s">
        <v>168</v>
      </c>
      <c r="C83" s="54" t="s">
        <v>45</v>
      </c>
      <c r="D83" s="86"/>
      <c r="E83" s="86"/>
      <c r="F83" s="86"/>
      <c r="G83" s="86"/>
      <c r="H83" s="87"/>
      <c r="I83" s="87"/>
      <c r="J83" s="87"/>
      <c r="K83" s="87"/>
      <c r="L83" s="87"/>
      <c r="M83" s="87"/>
      <c r="N83" s="87"/>
      <c r="O83" s="88"/>
      <c r="P83" s="88"/>
      <c r="Q83" s="155"/>
      <c r="R83" s="155"/>
      <c r="S83" s="69"/>
      <c r="T83" s="69"/>
      <c r="U83" s="156"/>
      <c r="V83" s="156"/>
      <c r="W83" s="73"/>
      <c r="X83" s="60"/>
    </row>
    <row r="84" spans="1:24" ht="15.75">
      <c r="A84" s="65">
        <v>58</v>
      </c>
      <c r="B84" s="66" t="s">
        <v>169</v>
      </c>
      <c r="C84" s="66" t="s">
        <v>170</v>
      </c>
      <c r="D84" s="67">
        <f>'[1]прибирання прибуд. терит.'!$D$42</f>
        <v>1.2234605292653795</v>
      </c>
      <c r="E84" s="67">
        <f>'[1]техобсл. вода'!$D$35</f>
        <v>0.48245491467999657</v>
      </c>
      <c r="F84" s="67">
        <f>'[1]техобслуж. отопление'!$D$34</f>
        <v>0.15015906768775567</v>
      </c>
      <c r="G84" s="67">
        <f>'[1]техобслуж. гор.вод'!$D$30</f>
        <v>0.22808578224857054</v>
      </c>
      <c r="H84" s="67">
        <f>'[1]техобслуг. електромереж'!BJ30</f>
        <v>0.1140311838757769</v>
      </c>
      <c r="I84" s="67">
        <f>'[2]вартість послуги'!$T$79</f>
        <v>0.618635844210895</v>
      </c>
      <c r="J84" s="67">
        <f>'[1]освітлення місць заг. користув.'!BJ20</f>
        <v>0.13465639658967968</v>
      </c>
      <c r="K84" s="68">
        <f>'[1]вентканали'!$D$49</f>
        <v>0.07605934357539378</v>
      </c>
      <c r="L84" s="67">
        <f>'[1]дератизація, дезінсекція'!$D$40</f>
        <v>0.06983706170866741</v>
      </c>
      <c r="M84" s="67"/>
      <c r="N84" s="67"/>
      <c r="O84" s="69">
        <f aca="true" t="shared" si="11" ref="O84:O92">SUM(D84:N84)</f>
        <v>3.0973801238421155</v>
      </c>
      <c r="P84" s="70"/>
      <c r="Q84" s="155">
        <f t="shared" si="8"/>
        <v>0.4646070185763173</v>
      </c>
      <c r="R84" s="155"/>
      <c r="S84" s="69">
        <f t="shared" si="9"/>
        <v>3.561987142418433</v>
      </c>
      <c r="T84" s="69"/>
      <c r="U84" s="156">
        <f aca="true" t="shared" si="12" ref="U84:U92">S84*0.2</f>
        <v>0.7123974284836866</v>
      </c>
      <c r="V84" s="156"/>
      <c r="W84" s="73">
        <f t="shared" si="10"/>
        <v>4.27438457090212</v>
      </c>
      <c r="X84" s="60"/>
    </row>
    <row r="85" spans="1:24" ht="15.75">
      <c r="A85" s="65">
        <f aca="true" t="shared" si="13" ref="A85:A92">A84+1</f>
        <v>59</v>
      </c>
      <c r="B85" s="66" t="s">
        <v>171</v>
      </c>
      <c r="C85" s="66" t="s">
        <v>172</v>
      </c>
      <c r="D85" s="67">
        <f>'[1]прибирання прибуд. терит.'!$D$42</f>
        <v>1.2234605292653795</v>
      </c>
      <c r="E85" s="67">
        <f>'[1]техобсл. вода'!$D$35</f>
        <v>0.48245491467999657</v>
      </c>
      <c r="F85" s="67">
        <f>'[1]техобслуж. отопление'!$D$34</f>
        <v>0.15015906768775567</v>
      </c>
      <c r="G85" s="67">
        <f>'[1]техобслуж. гор.вод'!$D$30</f>
        <v>0.22808578224857054</v>
      </c>
      <c r="H85" s="67">
        <f>'[1]техобслуг. електромереж'!BK30</f>
        <v>0.11533053746658725</v>
      </c>
      <c r="I85" s="67">
        <f>'[2]вартість послуги'!$T$80</f>
        <v>0.6229210383222709</v>
      </c>
      <c r="J85" s="67">
        <f>'[1]освітлення місць заг. користув.'!BK20</f>
        <v>0.1361907687367319</v>
      </c>
      <c r="K85" s="68">
        <f>'[1]вентканали'!$D$49</f>
        <v>0.07605934357539378</v>
      </c>
      <c r="L85" s="67">
        <f>'[1]дератизація, дезінсекція'!$D$40</f>
        <v>0.06983706170866741</v>
      </c>
      <c r="M85" s="67"/>
      <c r="N85" s="67"/>
      <c r="O85" s="69">
        <f t="shared" si="11"/>
        <v>3.1044990436913538</v>
      </c>
      <c r="P85" s="70"/>
      <c r="Q85" s="155">
        <f t="shared" si="8"/>
        <v>0.46567485655370305</v>
      </c>
      <c r="R85" s="155"/>
      <c r="S85" s="69">
        <f t="shared" si="9"/>
        <v>3.5701739002450568</v>
      </c>
      <c r="T85" s="69"/>
      <c r="U85" s="156">
        <f t="shared" si="12"/>
        <v>0.7140347800490114</v>
      </c>
      <c r="V85" s="156"/>
      <c r="W85" s="73">
        <f t="shared" si="10"/>
        <v>4.284208680294068</v>
      </c>
      <c r="X85" s="60"/>
    </row>
    <row r="86" spans="1:24" ht="15.75">
      <c r="A86" s="65">
        <f t="shared" si="13"/>
        <v>60</v>
      </c>
      <c r="B86" s="66" t="s">
        <v>173</v>
      </c>
      <c r="C86" s="66" t="s">
        <v>174</v>
      </c>
      <c r="D86" s="67">
        <f>'[1]прибирання прибуд. терит.'!$D$42</f>
        <v>1.2234605292653795</v>
      </c>
      <c r="E86" s="67">
        <f>'[1]техобсл. вода'!$D$35</f>
        <v>0.48245491467999657</v>
      </c>
      <c r="F86" s="67">
        <f>'[1]техобслуж. отопление'!$D$34</f>
        <v>0.15015906768775567</v>
      </c>
      <c r="G86" s="67">
        <f>'[1]техобслуж. гор.вод'!$D$30</f>
        <v>0.22808578224857054</v>
      </c>
      <c r="H86" s="67">
        <f>'[1]техобслуг. електромереж'!BL30</f>
        <v>0.10719747953206124</v>
      </c>
      <c r="I86" s="67">
        <f>'[2]вартість послуги'!$T$81</f>
        <v>0.6354009876555826</v>
      </c>
      <c r="J86" s="67">
        <f>'[1]освітлення місць заг. користув.'!BL20</f>
        <v>0.11811405348702576</v>
      </c>
      <c r="K86" s="68">
        <f>'[1]вентканали'!$D$49</f>
        <v>0.07605934357539378</v>
      </c>
      <c r="L86" s="67">
        <f>'[1]дератизація, дезінсекція'!$D$40</f>
        <v>0.06983706170866741</v>
      </c>
      <c r="M86" s="67"/>
      <c r="N86" s="67"/>
      <c r="O86" s="69">
        <f t="shared" si="11"/>
        <v>3.090769219840433</v>
      </c>
      <c r="P86" s="70"/>
      <c r="Q86" s="155">
        <f t="shared" si="8"/>
        <v>0.4636153829760649</v>
      </c>
      <c r="R86" s="155"/>
      <c r="S86" s="69">
        <f t="shared" si="9"/>
        <v>3.554384602816498</v>
      </c>
      <c r="T86" s="69"/>
      <c r="U86" s="156">
        <f t="shared" si="12"/>
        <v>0.7108769205632997</v>
      </c>
      <c r="V86" s="156"/>
      <c r="W86" s="73">
        <f t="shared" si="10"/>
        <v>4.265261523379797</v>
      </c>
      <c r="X86" s="60"/>
    </row>
    <row r="87" spans="1:24" ht="15.75">
      <c r="A87" s="65">
        <f t="shared" si="13"/>
        <v>61</v>
      </c>
      <c r="B87" s="66" t="s">
        <v>175</v>
      </c>
      <c r="C87" s="66" t="s">
        <v>176</v>
      </c>
      <c r="D87" s="67">
        <f>'[1]прибирання прибуд. терит.'!$D$42</f>
        <v>1.2234605292653795</v>
      </c>
      <c r="E87" s="67">
        <f>'[1]техобсл. вода'!$D$35</f>
        <v>0.48245491467999657</v>
      </c>
      <c r="F87" s="67">
        <f>'[1]техобслуж. отопление'!$D$34</f>
        <v>0.15015906768775567</v>
      </c>
      <c r="G87" s="67">
        <f>'[1]техобслуж. гор.вод'!$D$30</f>
        <v>0.22808578224857054</v>
      </c>
      <c r="H87" s="67">
        <f>'[1]техобслуг. електромереж'!BM30</f>
        <v>0.09520193813906792</v>
      </c>
      <c r="I87" s="67">
        <f>'[2]вартість послуги'!$T$82</f>
        <v>0.677761688785046</v>
      </c>
      <c r="J87" s="67">
        <f>'[1]освітлення місць заг. користув.'!BM20</f>
        <v>0.09777135719420385</v>
      </c>
      <c r="K87" s="68">
        <f>'[1]вентканали'!$D$49</f>
        <v>0.07605934357539378</v>
      </c>
      <c r="L87" s="67">
        <f>'[1]дератизація, дезінсекція'!$D$40</f>
        <v>0.06983706170866741</v>
      </c>
      <c r="M87" s="67"/>
      <c r="N87" s="67"/>
      <c r="O87" s="69">
        <f t="shared" si="11"/>
        <v>3.100791683284081</v>
      </c>
      <c r="P87" s="70"/>
      <c r="Q87" s="155">
        <f t="shared" si="8"/>
        <v>0.46511875249261214</v>
      </c>
      <c r="R87" s="155"/>
      <c r="S87" s="69">
        <f t="shared" si="9"/>
        <v>3.565910435776693</v>
      </c>
      <c r="T87" s="69"/>
      <c r="U87" s="156">
        <f t="shared" si="12"/>
        <v>0.7131820871553387</v>
      </c>
      <c r="V87" s="156"/>
      <c r="W87" s="73">
        <f t="shared" si="10"/>
        <v>4.279092522932032</v>
      </c>
      <c r="X87" s="60"/>
    </row>
    <row r="88" spans="1:24" ht="15.75">
      <c r="A88" s="65">
        <f t="shared" si="13"/>
        <v>62</v>
      </c>
      <c r="B88" s="66" t="s">
        <v>177</v>
      </c>
      <c r="C88" s="66" t="s">
        <v>178</v>
      </c>
      <c r="D88" s="67">
        <f>'[1]прибирання прибуд. терит.'!$D$42</f>
        <v>1.2234605292653795</v>
      </c>
      <c r="E88" s="67">
        <f>'[1]техобсл. вода'!$D$35</f>
        <v>0.48245491467999657</v>
      </c>
      <c r="F88" s="67">
        <f>'[1]техобслуж. отопление'!$D$34</f>
        <v>0.15015906768775567</v>
      </c>
      <c r="G88" s="67">
        <f>'[1]техобслуж. гор.вод'!$D$30</f>
        <v>0.22808578224857054</v>
      </c>
      <c r="H88" s="67">
        <f>'[1]техобслуг. електромереж'!BN30</f>
        <v>0.09852946564261084</v>
      </c>
      <c r="I88" s="67">
        <f>'[2]вартість послуги'!$T$83</f>
        <v>0.604647189965426</v>
      </c>
      <c r="J88" s="67">
        <f>'[1]освітлення місць заг. користув.'!BN20</f>
        <v>0.12021607704695379</v>
      </c>
      <c r="K88" s="68">
        <f>'[1]вентканали'!$D$49</f>
        <v>0.07605934357539378</v>
      </c>
      <c r="L88" s="67">
        <f>'[1]дератизація, дезінсекція'!$D$40</f>
        <v>0.06983706170866741</v>
      </c>
      <c r="M88" s="67"/>
      <c r="N88" s="67"/>
      <c r="O88" s="69">
        <f t="shared" si="11"/>
        <v>3.053449431820754</v>
      </c>
      <c r="P88" s="70"/>
      <c r="Q88" s="155">
        <f t="shared" si="8"/>
        <v>0.4580174147731131</v>
      </c>
      <c r="R88" s="155"/>
      <c r="S88" s="69">
        <f t="shared" si="9"/>
        <v>3.511466846593867</v>
      </c>
      <c r="T88" s="69"/>
      <c r="U88" s="156">
        <f t="shared" si="12"/>
        <v>0.7022933693187734</v>
      </c>
      <c r="V88" s="156"/>
      <c r="W88" s="73">
        <f t="shared" si="10"/>
        <v>4.21376021591264</v>
      </c>
      <c r="X88" s="60"/>
    </row>
    <row r="89" spans="1:24" ht="15.75">
      <c r="A89" s="65">
        <f t="shared" si="13"/>
        <v>63</v>
      </c>
      <c r="B89" s="66" t="s">
        <v>179</v>
      </c>
      <c r="C89" s="66" t="s">
        <v>180</v>
      </c>
      <c r="D89" s="67">
        <f>'[1]прибирання прибуд. терит.'!$D$42</f>
        <v>1.2234605292653795</v>
      </c>
      <c r="E89" s="67">
        <f>'[1]техобсл. вода'!$D$35</f>
        <v>0.48245491467999657</v>
      </c>
      <c r="F89" s="67">
        <f>'[1]техобслуж. отопление'!$D$34</f>
        <v>0.15015906768775567</v>
      </c>
      <c r="G89" s="67">
        <f>'[1]техобслуж. гор.вод'!$D$30</f>
        <v>0.22808578224857054</v>
      </c>
      <c r="H89" s="67">
        <f>'[1]техобслуг. електромереж'!BO30</f>
        <v>0.12359183869493337</v>
      </c>
      <c r="I89" s="67">
        <f>'[2]вартість послуги'!$T$84</f>
        <v>0.6541898218431451</v>
      </c>
      <c r="J89" s="67">
        <f>'[1]освітлення місць заг. користув.'!BO20</f>
        <v>0.09355686036545006</v>
      </c>
      <c r="K89" s="68">
        <f>'[1]вентканали'!$D$49</f>
        <v>0.07605934357539378</v>
      </c>
      <c r="L89" s="67">
        <f>'[1]дератизація, дезінсекція'!$D$40</f>
        <v>0.06983706170866741</v>
      </c>
      <c r="M89" s="67"/>
      <c r="N89" s="67"/>
      <c r="O89" s="69">
        <f t="shared" si="11"/>
        <v>3.101395220069292</v>
      </c>
      <c r="P89" s="70"/>
      <c r="Q89" s="155">
        <f t="shared" si="8"/>
        <v>0.46520928301039377</v>
      </c>
      <c r="R89" s="155"/>
      <c r="S89" s="69">
        <f t="shared" si="9"/>
        <v>3.5666045030796854</v>
      </c>
      <c r="T89" s="69"/>
      <c r="U89" s="156">
        <f t="shared" si="12"/>
        <v>0.7133209006159371</v>
      </c>
      <c r="V89" s="156"/>
      <c r="W89" s="73">
        <f t="shared" si="10"/>
        <v>4.279925403695622</v>
      </c>
      <c r="X89" s="60"/>
    </row>
    <row r="90" spans="1:24" ht="15.75">
      <c r="A90" s="65">
        <f t="shared" si="13"/>
        <v>64</v>
      </c>
      <c r="B90" s="66" t="s">
        <v>181</v>
      </c>
      <c r="C90" s="66" t="s">
        <v>182</v>
      </c>
      <c r="D90" s="67">
        <f>'[1]прибирання прибуд. терит.'!$D$42</f>
        <v>1.2234605292653795</v>
      </c>
      <c r="E90" s="67">
        <f>'[1]техобсл. вода'!$D$35</f>
        <v>0.48245491467999657</v>
      </c>
      <c r="F90" s="67">
        <f>'[1]техобслуж. отопление'!$D$34</f>
        <v>0.15015906768775567</v>
      </c>
      <c r="G90" s="67">
        <f>'[1]техобслуж. гор.вод'!$D$30</f>
        <v>0.22808578224857054</v>
      </c>
      <c r="H90" s="67">
        <f>'[1]техобслуг. електромереж'!BP30</f>
        <v>0.09489028429545551</v>
      </c>
      <c r="I90" s="67">
        <f>'[2]вартість послуги'!$T$85</f>
        <v>0.6918072111079707</v>
      </c>
      <c r="J90" s="67">
        <f>'[1]освітлення місць заг. користув.'!BP20</f>
        <v>0.16808012493121094</v>
      </c>
      <c r="K90" s="68">
        <f>'[1]вентканали'!$D$49</f>
        <v>0.07605934357539378</v>
      </c>
      <c r="L90" s="67">
        <f>'[1]дератизація, дезінсекція'!$D$40</f>
        <v>0.06983706170866741</v>
      </c>
      <c r="M90" s="67"/>
      <c r="N90" s="67"/>
      <c r="O90" s="69">
        <f t="shared" si="11"/>
        <v>3.1848343195004007</v>
      </c>
      <c r="P90" s="70"/>
      <c r="Q90" s="155">
        <f t="shared" si="8"/>
        <v>0.4777251479250601</v>
      </c>
      <c r="R90" s="155"/>
      <c r="S90" s="69">
        <f t="shared" si="9"/>
        <v>3.662559467425461</v>
      </c>
      <c r="T90" s="69"/>
      <c r="U90" s="156">
        <f t="shared" si="12"/>
        <v>0.7325118934850923</v>
      </c>
      <c r="V90" s="156"/>
      <c r="W90" s="73">
        <f t="shared" si="10"/>
        <v>4.395071360910553</v>
      </c>
      <c r="X90" s="60"/>
    </row>
    <row r="91" spans="1:24" ht="15.75">
      <c r="A91" s="65">
        <f t="shared" si="13"/>
        <v>65</v>
      </c>
      <c r="B91" s="66" t="s">
        <v>183</v>
      </c>
      <c r="C91" s="66" t="s">
        <v>184</v>
      </c>
      <c r="D91" s="67">
        <f>'[1]прибирання прибуд. терит.'!$D$42</f>
        <v>1.2234605292653795</v>
      </c>
      <c r="E91" s="67">
        <f>'[1]техобсл. вода'!$D$35</f>
        <v>0.48245491467999657</v>
      </c>
      <c r="F91" s="67">
        <f>'[1]техобслуж. отопление'!$D$34</f>
        <v>0.15015906768775567</v>
      </c>
      <c r="G91" s="67">
        <f>'[1]техобслуж. гор.вод'!$D$30</f>
        <v>0.22808578224857054</v>
      </c>
      <c r="H91" s="67">
        <f>'[1]техобслуг. електромереж'!BQ30</f>
        <v>0.09470222376376852</v>
      </c>
      <c r="I91" s="67">
        <f>'[2]вартість послуги'!$T$86</f>
        <v>0.6046735031537546</v>
      </c>
      <c r="J91" s="67">
        <f>'[1]освітлення місць заг. користув.'!BQ20</f>
        <v>0.11764622155043196</v>
      </c>
      <c r="K91" s="68">
        <f>'[1]вентканали'!$D$49</f>
        <v>0.07605934357539378</v>
      </c>
      <c r="L91" s="67">
        <f>'[1]дератизація, дезінсекція'!$D$40</f>
        <v>0.06983706170866741</v>
      </c>
      <c r="M91" s="67"/>
      <c r="N91" s="67"/>
      <c r="O91" s="69">
        <f t="shared" si="11"/>
        <v>3.0470786476337186</v>
      </c>
      <c r="P91" s="70"/>
      <c r="Q91" s="155">
        <f t="shared" si="8"/>
        <v>0.4570617971450578</v>
      </c>
      <c r="R91" s="155"/>
      <c r="S91" s="69">
        <f t="shared" si="9"/>
        <v>3.5041404447787765</v>
      </c>
      <c r="T91" s="69"/>
      <c r="U91" s="156">
        <f t="shared" si="12"/>
        <v>0.7008280889557553</v>
      </c>
      <c r="V91" s="156"/>
      <c r="W91" s="73">
        <f t="shared" si="10"/>
        <v>4.204968533734532</v>
      </c>
      <c r="X91" s="60"/>
    </row>
    <row r="92" spans="1:24" ht="15.75">
      <c r="A92" s="65">
        <f t="shared" si="13"/>
        <v>66</v>
      </c>
      <c r="B92" s="66" t="s">
        <v>185</v>
      </c>
      <c r="C92" s="66" t="s">
        <v>186</v>
      </c>
      <c r="D92" s="67">
        <f>'[1]прибирання прибуд. терит.'!$D$42</f>
        <v>1.2234605292653795</v>
      </c>
      <c r="E92" s="67">
        <f>'[1]техобсл. вода'!$D$35</f>
        <v>0.48245491467999657</v>
      </c>
      <c r="F92" s="67">
        <f>'[1]техобслуж. отопление'!$D$34</f>
        <v>0.15015906768775567</v>
      </c>
      <c r="G92" s="67">
        <f>'[1]техобслуж. гор.вод'!$D$30</f>
        <v>0.22808578224857054</v>
      </c>
      <c r="H92" s="67">
        <f>'[1]техобслуг. електромереж'!BR30</f>
        <v>0.08694249501988542</v>
      </c>
      <c r="I92" s="67">
        <f>'[2]вартість послуги'!$T$87</f>
        <v>0.6512478490086825</v>
      </c>
      <c r="J92" s="67">
        <f>'[1]освітлення місць заг. користув.'!BR20</f>
        <v>0.13483654223910516</v>
      </c>
      <c r="K92" s="68">
        <f>'[1]вентканали'!$D$49</f>
        <v>0.07605934357539378</v>
      </c>
      <c r="L92" s="67">
        <f>'[1]дератизація, дезінсекція'!$D$40</f>
        <v>0.06983706170866741</v>
      </c>
      <c r="M92" s="67"/>
      <c r="N92" s="67"/>
      <c r="O92" s="69">
        <f t="shared" si="11"/>
        <v>3.1030835854334367</v>
      </c>
      <c r="P92" s="70"/>
      <c r="Q92" s="155">
        <f t="shared" si="8"/>
        <v>0.46546253781501545</v>
      </c>
      <c r="R92" s="155"/>
      <c r="S92" s="69">
        <f t="shared" si="9"/>
        <v>3.568546123248452</v>
      </c>
      <c r="T92" s="69"/>
      <c r="U92" s="156">
        <f t="shared" si="12"/>
        <v>0.7137092246496904</v>
      </c>
      <c r="V92" s="156"/>
      <c r="W92" s="73">
        <f t="shared" si="10"/>
        <v>4.282255347898142</v>
      </c>
      <c r="X92" s="60"/>
    </row>
    <row r="93" spans="1:24" ht="8.25" customHeight="1">
      <c r="A93" s="65"/>
      <c r="B93" s="80"/>
      <c r="C93" s="81"/>
      <c r="D93" s="81"/>
      <c r="E93" s="81"/>
      <c r="F93" s="81"/>
      <c r="G93" s="81"/>
      <c r="H93" s="82"/>
      <c r="I93" s="82"/>
      <c r="J93" s="82"/>
      <c r="K93" s="82"/>
      <c r="L93" s="82"/>
      <c r="M93" s="82"/>
      <c r="N93" s="82"/>
      <c r="O93" s="83"/>
      <c r="P93" s="83"/>
      <c r="Q93" s="155"/>
      <c r="R93" s="155"/>
      <c r="S93" s="69"/>
      <c r="T93" s="69"/>
      <c r="U93" s="156"/>
      <c r="V93" s="156"/>
      <c r="W93" s="73"/>
      <c r="X93" s="60"/>
    </row>
    <row r="94" spans="1:24" ht="15.75">
      <c r="A94" s="85"/>
      <c r="B94" s="54" t="s">
        <v>187</v>
      </c>
      <c r="C94" s="54" t="s">
        <v>55</v>
      </c>
      <c r="D94" s="86"/>
      <c r="E94" s="86"/>
      <c r="F94" s="86"/>
      <c r="G94" s="86"/>
      <c r="H94" s="87"/>
      <c r="I94" s="87"/>
      <c r="J94" s="87"/>
      <c r="K94" s="87"/>
      <c r="L94" s="87"/>
      <c r="M94" s="87"/>
      <c r="N94" s="87"/>
      <c r="O94" s="88"/>
      <c r="P94" s="88"/>
      <c r="Q94" s="155"/>
      <c r="R94" s="155"/>
      <c r="S94" s="69"/>
      <c r="T94" s="69"/>
      <c r="U94" s="156"/>
      <c r="V94" s="156"/>
      <c r="W94" s="73"/>
      <c r="X94" s="60"/>
    </row>
    <row r="95" spans="1:24" ht="15.75">
      <c r="A95" s="65">
        <v>67</v>
      </c>
      <c r="B95" s="66" t="s">
        <v>188</v>
      </c>
      <c r="C95" s="66" t="s">
        <v>189</v>
      </c>
      <c r="D95" s="67">
        <f>'[1]прибирання прибуд. терит.'!$D$42</f>
        <v>1.2234605292653795</v>
      </c>
      <c r="E95" s="67">
        <f>'[1]техобсл. вода'!$D$35</f>
        <v>0.48245491467999657</v>
      </c>
      <c r="F95" s="67">
        <f>'[1]техобслуж. отопление'!$D$34</f>
        <v>0.15015906768775567</v>
      </c>
      <c r="G95" s="67">
        <v>0</v>
      </c>
      <c r="H95" s="67">
        <f>'[1]техобслуг. електромереж'!BS30</f>
        <v>0.12283543968820218</v>
      </c>
      <c r="I95" s="67">
        <f>'[2]вартість послуги'!$T$90</f>
        <v>0.7470690077403916</v>
      </c>
      <c r="J95" s="67">
        <f>'[1]освітлення місць заг. користув.'!BS20</f>
        <v>0.12778321694975608</v>
      </c>
      <c r="K95" s="67">
        <f>'[1]вентканали'!$D$50</f>
        <v>0.24369337429343602</v>
      </c>
      <c r="L95" s="67">
        <f>'[1]дератизація, дезінсекція'!$D$40</f>
        <v>0.06983706170866741</v>
      </c>
      <c r="M95" s="67"/>
      <c r="N95" s="67"/>
      <c r="O95" s="69">
        <f>SUM(D95:N95)</f>
        <v>3.167292612013585</v>
      </c>
      <c r="P95" s="70"/>
      <c r="Q95" s="155">
        <f t="shared" si="8"/>
        <v>0.4750938918020377</v>
      </c>
      <c r="R95" s="155"/>
      <c r="S95" s="69">
        <f t="shared" si="9"/>
        <v>3.6423865038156227</v>
      </c>
      <c r="T95" s="69"/>
      <c r="U95" s="156">
        <f>S95*0.2</f>
        <v>0.7284773007631246</v>
      </c>
      <c r="V95" s="156"/>
      <c r="W95" s="73">
        <f t="shared" si="10"/>
        <v>4.370863804578748</v>
      </c>
      <c r="X95" s="60"/>
    </row>
    <row r="96" spans="1:24" ht="15.75">
      <c r="A96" s="65">
        <f>A95+1</f>
        <v>68</v>
      </c>
      <c r="B96" s="66" t="s">
        <v>190</v>
      </c>
      <c r="C96" s="66" t="s">
        <v>191</v>
      </c>
      <c r="D96" s="67">
        <f>'[1]прибирання прибуд. терит.'!$D$42</f>
        <v>1.2234605292653795</v>
      </c>
      <c r="E96" s="67">
        <f>'[1]техобсл. вода'!$D$35</f>
        <v>0.48245491467999657</v>
      </c>
      <c r="F96" s="67">
        <f>'[1]техобслуж. отопление'!$D$34</f>
        <v>0.15015906768775567</v>
      </c>
      <c r="G96" s="67">
        <v>0</v>
      </c>
      <c r="H96" s="67">
        <f>'[1]техобслуг. електромереж'!BT30</f>
        <v>0.11750633113293352</v>
      </c>
      <c r="I96" s="67">
        <f>'[2]вартість послуги'!$T$91</f>
        <v>0.6430383677292895</v>
      </c>
      <c r="J96" s="67">
        <f>'[1]освітлення місць заг. користув.'!BT20</f>
        <v>0.1138809329941417</v>
      </c>
      <c r="K96" s="67">
        <f>'[1]вентканали'!$D$50</f>
        <v>0.24369337429343602</v>
      </c>
      <c r="L96" s="67">
        <f>'[1]дератизація, дезінсекція'!$D$40</f>
        <v>0.06983706170866741</v>
      </c>
      <c r="M96" s="67"/>
      <c r="N96" s="67"/>
      <c r="O96" s="69">
        <f>SUM(D96:N96)</f>
        <v>3.0440305794916003</v>
      </c>
      <c r="P96" s="70"/>
      <c r="Q96" s="155">
        <f t="shared" si="8"/>
        <v>0.45660458692374</v>
      </c>
      <c r="R96" s="155"/>
      <c r="S96" s="69">
        <f t="shared" si="9"/>
        <v>3.50063516641534</v>
      </c>
      <c r="T96" s="69"/>
      <c r="U96" s="156">
        <f>S96*0.2</f>
        <v>0.700127033283068</v>
      </c>
      <c r="V96" s="156"/>
      <c r="W96" s="73">
        <f t="shared" si="10"/>
        <v>4.200762199698408</v>
      </c>
      <c r="X96" s="60"/>
    </row>
    <row r="97" spans="1:24" ht="15.75">
      <c r="A97" s="65">
        <f>A96+1</f>
        <v>69</v>
      </c>
      <c r="B97" s="66" t="s">
        <v>192</v>
      </c>
      <c r="C97" s="66" t="s">
        <v>193</v>
      </c>
      <c r="D97" s="67">
        <f>'[1]прибирання прибуд. терит.'!$D$42</f>
        <v>1.2234605292653795</v>
      </c>
      <c r="E97" s="67">
        <f>'[1]техобсл. вода'!$D$35</f>
        <v>0.48245491467999657</v>
      </c>
      <c r="F97" s="67">
        <f>'[1]техобслуж. отопление'!$D$34</f>
        <v>0.15015906768775567</v>
      </c>
      <c r="G97" s="67">
        <v>0</v>
      </c>
      <c r="H97" s="67">
        <f>'[1]техобслуг. електромереж'!BU30</f>
        <v>0.12687246865111754</v>
      </c>
      <c r="I97" s="67">
        <f>'[2]вартість послуги'!$T$92</f>
        <v>0.6348262139388957</v>
      </c>
      <c r="J97" s="67">
        <f>'[1]освітлення місць заг. користув.'!BU20</f>
        <v>0.11548499927447846</v>
      </c>
      <c r="K97" s="67">
        <f>'[1]вентканали'!$D$50</f>
        <v>0.24369337429343602</v>
      </c>
      <c r="L97" s="67">
        <f>'[1]дератизація, дезінсекція'!$D$40</f>
        <v>0.06983706170866741</v>
      </c>
      <c r="M97" s="67"/>
      <c r="N97" s="67"/>
      <c r="O97" s="69">
        <f>SUM(D97:N97)</f>
        <v>3.0467886294997273</v>
      </c>
      <c r="P97" s="70"/>
      <c r="Q97" s="155">
        <f t="shared" si="8"/>
        <v>0.45701829442495906</v>
      </c>
      <c r="R97" s="155"/>
      <c r="S97" s="69">
        <f t="shared" si="9"/>
        <v>3.5038069239246865</v>
      </c>
      <c r="T97" s="69"/>
      <c r="U97" s="156">
        <f>S97*0.2</f>
        <v>0.7007613847849373</v>
      </c>
      <c r="V97" s="156"/>
      <c r="W97" s="73">
        <f t="shared" si="10"/>
        <v>4.204568308709624</v>
      </c>
      <c r="X97" s="60"/>
    </row>
    <row r="98" spans="1:24" ht="7.5" customHeight="1">
      <c r="A98" s="65"/>
      <c r="B98" s="80"/>
      <c r="C98" s="81"/>
      <c r="D98" s="81"/>
      <c r="E98" s="81"/>
      <c r="F98" s="81"/>
      <c r="G98" s="81"/>
      <c r="H98" s="82"/>
      <c r="I98" s="82"/>
      <c r="J98" s="82"/>
      <c r="K98" s="82"/>
      <c r="L98" s="82"/>
      <c r="M98" s="82"/>
      <c r="N98" s="82"/>
      <c r="O98" s="83"/>
      <c r="P98" s="83"/>
      <c r="Q98" s="155"/>
      <c r="R98" s="155"/>
      <c r="S98" s="69"/>
      <c r="T98" s="69"/>
      <c r="U98" s="156"/>
      <c r="V98" s="156"/>
      <c r="W98" s="73"/>
      <c r="X98" s="60"/>
    </row>
    <row r="99" spans="1:24" ht="32.25" customHeight="1">
      <c r="A99" s="85"/>
      <c r="B99" s="54" t="s">
        <v>194</v>
      </c>
      <c r="C99" s="54" t="s">
        <v>195</v>
      </c>
      <c r="D99" s="86"/>
      <c r="E99" s="86"/>
      <c r="F99" s="86"/>
      <c r="G99" s="86"/>
      <c r="H99" s="87"/>
      <c r="I99" s="87"/>
      <c r="J99" s="87"/>
      <c r="K99" s="87"/>
      <c r="L99" s="87"/>
      <c r="M99" s="87"/>
      <c r="N99" s="87"/>
      <c r="O99" s="88"/>
      <c r="P99" s="88"/>
      <c r="Q99" s="155"/>
      <c r="R99" s="155"/>
      <c r="S99" s="69"/>
      <c r="T99" s="69"/>
      <c r="U99" s="156"/>
      <c r="V99" s="156"/>
      <c r="W99" s="73"/>
      <c r="X99" s="60"/>
    </row>
    <row r="100" spans="1:24" ht="31.5">
      <c r="A100" s="65">
        <v>70</v>
      </c>
      <c r="B100" s="66" t="s">
        <v>196</v>
      </c>
      <c r="C100" s="93" t="s">
        <v>197</v>
      </c>
      <c r="D100" s="67">
        <f>'[1]прибирання прибуд. терит.'!$D$42</f>
        <v>1.2234605292653795</v>
      </c>
      <c r="E100" s="67">
        <f>'[1]техобсл. вода'!$D$35</f>
        <v>0.48245491467999657</v>
      </c>
      <c r="F100" s="67">
        <f>'[1]техобслуж. отопление'!$D$34</f>
        <v>0.15015906768775567</v>
      </c>
      <c r="G100" s="67">
        <f>'[1]техобслуж. гор.вод'!$D$30</f>
        <v>0.22808578224857054</v>
      </c>
      <c r="H100" s="67">
        <f>'[1]техобслуг. електромереж'!BV30</f>
        <v>0.06980765182988337</v>
      </c>
      <c r="I100" s="67">
        <f>'[2]вартість послуги'!$T$95</f>
        <v>0.517941439692274</v>
      </c>
      <c r="J100" s="67">
        <f>'[1]освітлення місць заг. користув.'!BV20</f>
        <v>0.31236608318006387</v>
      </c>
      <c r="K100" s="68">
        <f>'[1]вентканали'!$D$49</f>
        <v>0.07605934357539378</v>
      </c>
      <c r="L100" s="67">
        <f>'[1]дератизація, дезінсекція'!$D$40</f>
        <v>0.06983706170866741</v>
      </c>
      <c r="M100" s="67">
        <f>'[1]техобсл. лифтов'!E19</f>
        <v>0.9387552387536511</v>
      </c>
      <c r="N100" s="67">
        <f>'[1]електроенергія ліфтов'!E20</f>
        <v>0.9598657473024977</v>
      </c>
      <c r="O100" s="69">
        <f>SUM(D100:N100)</f>
        <v>5.028792859924134</v>
      </c>
      <c r="P100" s="94">
        <f>O100-M100-N100</f>
        <v>3.130171873867985</v>
      </c>
      <c r="Q100" s="155">
        <f t="shared" si="8"/>
        <v>0.7543189289886201</v>
      </c>
      <c r="R100" s="155">
        <f>P100*0.15</f>
        <v>0.4695257810801977</v>
      </c>
      <c r="S100" s="69">
        <f t="shared" si="9"/>
        <v>5.783111788912754</v>
      </c>
      <c r="T100" s="69">
        <f>P100+R100</f>
        <v>3.5996976549481827</v>
      </c>
      <c r="U100" s="156">
        <f aca="true" t="shared" si="14" ref="U100:V104">S100*0.2</f>
        <v>1.1566223577825507</v>
      </c>
      <c r="V100" s="156">
        <f t="shared" si="14"/>
        <v>0.7199395309896366</v>
      </c>
      <c r="W100" s="73">
        <f t="shared" si="10"/>
        <v>6.939734146695304</v>
      </c>
      <c r="X100" s="96">
        <f>T100+V100</f>
        <v>4.319637185937819</v>
      </c>
    </row>
    <row r="101" spans="1:24" ht="31.5">
      <c r="A101" s="65">
        <v>71</v>
      </c>
      <c r="B101" s="66" t="s">
        <v>198</v>
      </c>
      <c r="C101" s="93" t="s">
        <v>199</v>
      </c>
      <c r="D101" s="67">
        <f>'[1]прибирання прибуд. терит.'!$D$42</f>
        <v>1.2234605292653795</v>
      </c>
      <c r="E101" s="67">
        <f>'[1]техобсл. вода'!$D$35</f>
        <v>0.48245491467999657</v>
      </c>
      <c r="F101" s="67">
        <f>'[1]техобслуж. отопление'!$D$34</f>
        <v>0.15015906768775567</v>
      </c>
      <c r="G101" s="67">
        <f>'[1]техобслуж. гор.вод'!$D$30</f>
        <v>0.22808578224857054</v>
      </c>
      <c r="H101" s="67">
        <f>'[1]техобслуг. електромереж'!BW30</f>
        <v>0.07149404735319291</v>
      </c>
      <c r="I101" s="67">
        <f>'[2]вартість послуги'!$T$96</f>
        <v>0.5169470256961592</v>
      </c>
      <c r="J101" s="67">
        <f>'[1]освітлення місць заг. користув.'!BW20</f>
        <v>0.3961706674650687</v>
      </c>
      <c r="K101" s="68">
        <f>'[1]вентканали'!$D$49</f>
        <v>0.07605934357539378</v>
      </c>
      <c r="L101" s="67">
        <f>'[1]дератизація, дезінсекція'!$D$40</f>
        <v>0.06983706170866741</v>
      </c>
      <c r="M101" s="67">
        <f>'[1]техобсл. лифтов'!F19</f>
        <v>0.9595616937333583</v>
      </c>
      <c r="N101" s="67">
        <f>'[1]електроенергія ліфтов'!F20</f>
        <v>0.8666532314421842</v>
      </c>
      <c r="O101" s="69">
        <f>SUM(D101:N101)</f>
        <v>5.040883364855727</v>
      </c>
      <c r="P101" s="94">
        <f>O101-M101-N101</f>
        <v>3.2146684396801843</v>
      </c>
      <c r="Q101" s="155">
        <f t="shared" si="8"/>
        <v>0.756132504728359</v>
      </c>
      <c r="R101" s="155">
        <f>P101*0.15</f>
        <v>0.48220026595202764</v>
      </c>
      <c r="S101" s="69">
        <f t="shared" si="9"/>
        <v>5.797015869584086</v>
      </c>
      <c r="T101" s="69">
        <f>P101+R101</f>
        <v>3.696868705632212</v>
      </c>
      <c r="U101" s="156">
        <f t="shared" si="14"/>
        <v>1.1594031739168171</v>
      </c>
      <c r="V101" s="156">
        <f t="shared" si="14"/>
        <v>0.7393737411264425</v>
      </c>
      <c r="W101" s="73">
        <f t="shared" si="10"/>
        <v>6.956419043500903</v>
      </c>
      <c r="X101" s="96">
        <f>T101+V101</f>
        <v>4.436242446758655</v>
      </c>
    </row>
    <row r="102" spans="1:24" ht="31.5">
      <c r="A102" s="65">
        <v>72</v>
      </c>
      <c r="B102" s="66" t="s">
        <v>200</v>
      </c>
      <c r="C102" s="93" t="s">
        <v>201</v>
      </c>
      <c r="D102" s="67">
        <f>'[1]прибирання прибуд. терит.'!$D$42</f>
        <v>1.2234605292653795</v>
      </c>
      <c r="E102" s="67">
        <f>'[1]техобсл. вода'!$D$35</f>
        <v>0.48245491467999657</v>
      </c>
      <c r="F102" s="67">
        <f>'[1]техобслуж. отопление'!$D$34</f>
        <v>0.15015906768775567</v>
      </c>
      <c r="G102" s="67">
        <f>'[1]техобслуж. гор.вод'!$D$30</f>
        <v>0.22808578224857054</v>
      </c>
      <c r="H102" s="67">
        <f>'[1]техобслуг. електромереж'!BX30</f>
        <v>0.06584017923522197</v>
      </c>
      <c r="I102" s="67">
        <f>'[2]вартість послуги'!$T$97</f>
        <v>0.5588154762546355</v>
      </c>
      <c r="J102" s="67">
        <f>'[1]освітлення місць заг. користув.'!BX20</f>
        <v>0.17099978325821696</v>
      </c>
      <c r="K102" s="68">
        <f>'[1]вентканали'!$D$49</f>
        <v>0.07605934357539378</v>
      </c>
      <c r="L102" s="67">
        <f>'[1]дератизація, дезінсекція'!$D$40</f>
        <v>0.06983706170866741</v>
      </c>
      <c r="M102" s="67">
        <f>'[1]техобсл. лифтов'!G19</f>
        <v>0.7977065376610055</v>
      </c>
      <c r="N102" s="67">
        <f>'[1]електроенергія ліфтов'!G20</f>
        <v>0.7825554302219714</v>
      </c>
      <c r="O102" s="69">
        <f>SUM(D102:N102)</f>
        <v>4.605974105796815</v>
      </c>
      <c r="P102" s="94">
        <f>O102-M102-N102</f>
        <v>3.025712137913838</v>
      </c>
      <c r="Q102" s="155">
        <f t="shared" si="8"/>
        <v>0.6908961158695222</v>
      </c>
      <c r="R102" s="155">
        <f>P102*0.15</f>
        <v>0.45385682068707567</v>
      </c>
      <c r="S102" s="69">
        <f t="shared" si="9"/>
        <v>5.296870221666337</v>
      </c>
      <c r="T102" s="69">
        <f>P102+R102</f>
        <v>3.4795689586009138</v>
      </c>
      <c r="U102" s="156">
        <f t="shared" si="14"/>
        <v>1.0593740443332675</v>
      </c>
      <c r="V102" s="156">
        <f t="shared" si="14"/>
        <v>0.6959137917201828</v>
      </c>
      <c r="W102" s="73">
        <f t="shared" si="10"/>
        <v>6.356244265999605</v>
      </c>
      <c r="X102" s="96">
        <f>T102+V102</f>
        <v>4.1754827503210965</v>
      </c>
    </row>
    <row r="103" spans="1:24" ht="31.5">
      <c r="A103" s="65">
        <v>73</v>
      </c>
      <c r="B103" s="66" t="s">
        <v>202</v>
      </c>
      <c r="C103" s="93" t="s">
        <v>203</v>
      </c>
      <c r="D103" s="67">
        <f>'[1]прибирання прибуд. терит.'!$D$42</f>
        <v>1.2234605292653795</v>
      </c>
      <c r="E103" s="67">
        <f>'[1]техобсл. вода'!$D$35</f>
        <v>0.48245491467999657</v>
      </c>
      <c r="F103" s="67">
        <f>'[1]техобслуж. отопление'!$D$34</f>
        <v>0.15015906768775567</v>
      </c>
      <c r="G103" s="67">
        <f>'[1]техобслуж. гор.вод'!$D$30</f>
        <v>0.22808578224857054</v>
      </c>
      <c r="H103" s="67">
        <f>'[1]техобслуг. електромереж'!BY30</f>
        <v>0.06434854665649616</v>
      </c>
      <c r="I103" s="67">
        <f>'[2]вартість послуги'!$T$98</f>
        <v>0.49227670558231823</v>
      </c>
      <c r="J103" s="67">
        <f>'[1]освітлення місць заг. користув.'!BY20</f>
        <v>0.20426614893659892</v>
      </c>
      <c r="K103" s="68">
        <f>'[1]вентканали'!$D$49</f>
        <v>0.07605934357539378</v>
      </c>
      <c r="L103" s="67">
        <f>'[1]дератизація, дезінсекція'!$D$40</f>
        <v>0.06983706170866741</v>
      </c>
      <c r="M103" s="67">
        <f>'[1]техобсл. лифтов'!H19</f>
        <v>0.8086497667279814</v>
      </c>
      <c r="N103" s="67">
        <f>'[1]електроенергія ліфтов'!H20</f>
        <v>0.7185955993881823</v>
      </c>
      <c r="O103" s="69">
        <f>SUM(D103:N103)</f>
        <v>4.51819346645734</v>
      </c>
      <c r="P103" s="94">
        <f>O103-M103-N103</f>
        <v>2.9909481003411766</v>
      </c>
      <c r="Q103" s="155">
        <f>O103*0.15</f>
        <v>0.677729019968601</v>
      </c>
      <c r="R103" s="155">
        <f>P103*0.15</f>
        <v>0.44864221505117646</v>
      </c>
      <c r="S103" s="69">
        <f t="shared" si="9"/>
        <v>5.195922486425942</v>
      </c>
      <c r="T103" s="69">
        <f>P103+R103</f>
        <v>3.439590315392353</v>
      </c>
      <c r="U103" s="156">
        <f t="shared" si="14"/>
        <v>1.0391844972851885</v>
      </c>
      <c r="V103" s="156">
        <f t="shared" si="14"/>
        <v>0.6879180630784707</v>
      </c>
      <c r="W103" s="73">
        <f t="shared" si="10"/>
        <v>6.23510698371113</v>
      </c>
      <c r="X103" s="96">
        <f>T103+V103</f>
        <v>4.127508378470823</v>
      </c>
    </row>
    <row r="104" spans="1:24" ht="30" customHeight="1">
      <c r="A104" s="65"/>
      <c r="B104" s="103" t="s">
        <v>204</v>
      </c>
      <c r="C104" s="103"/>
      <c r="D104" s="81"/>
      <c r="E104" s="81"/>
      <c r="F104" s="81"/>
      <c r="G104" s="81"/>
      <c r="H104" s="82"/>
      <c r="I104" s="82"/>
      <c r="J104" s="82"/>
      <c r="K104" s="82"/>
      <c r="L104" s="82"/>
      <c r="M104" s="82"/>
      <c r="N104" s="82"/>
      <c r="O104" s="104">
        <f>SUM(O100:O103)/4</f>
        <v>4.798460949258504</v>
      </c>
      <c r="P104" s="104">
        <f>SUM(P100:P103)/4</f>
        <v>3.090375137950796</v>
      </c>
      <c r="Q104" s="155">
        <f t="shared" si="8"/>
        <v>0.7197691423887757</v>
      </c>
      <c r="R104" s="155">
        <f>P104*0.15</f>
        <v>0.4635562706926194</v>
      </c>
      <c r="S104" s="69">
        <f t="shared" si="9"/>
        <v>5.51823009164728</v>
      </c>
      <c r="T104" s="69">
        <f>P104+R104</f>
        <v>3.5539314086434155</v>
      </c>
      <c r="U104" s="156">
        <f t="shared" si="14"/>
        <v>1.103646018329456</v>
      </c>
      <c r="V104" s="156">
        <f t="shared" si="14"/>
        <v>0.7107862817286832</v>
      </c>
      <c r="W104" s="73">
        <f t="shared" si="10"/>
        <v>6.621876109976736</v>
      </c>
      <c r="X104" s="105">
        <f>T104+V104</f>
        <v>4.264717690372098</v>
      </c>
    </row>
    <row r="105" spans="1:24" ht="28.5" customHeight="1">
      <c r="A105" s="85"/>
      <c r="B105" s="54" t="s">
        <v>205</v>
      </c>
      <c r="C105" s="54" t="s">
        <v>195</v>
      </c>
      <c r="D105" s="86"/>
      <c r="E105" s="86"/>
      <c r="F105" s="86"/>
      <c r="G105" s="86"/>
      <c r="H105" s="87"/>
      <c r="I105" s="87"/>
      <c r="J105" s="87"/>
      <c r="K105" s="87"/>
      <c r="L105" s="87"/>
      <c r="M105" s="87"/>
      <c r="N105" s="87"/>
      <c r="O105" s="88"/>
      <c r="P105" s="88"/>
      <c r="Q105" s="155"/>
      <c r="R105" s="155"/>
      <c r="S105" s="69"/>
      <c r="T105" s="69"/>
      <c r="U105" s="156"/>
      <c r="V105" s="156"/>
      <c r="W105" s="73"/>
      <c r="X105" s="60"/>
    </row>
    <row r="106" spans="1:24" ht="15.75">
      <c r="A106" s="65">
        <v>74</v>
      </c>
      <c r="B106" s="66" t="s">
        <v>206</v>
      </c>
      <c r="C106" s="66" t="s">
        <v>207</v>
      </c>
      <c r="D106" s="67">
        <f>'[1]прибирання прибуд. терит.'!$D$42</f>
        <v>1.2234605292653795</v>
      </c>
      <c r="E106" s="67">
        <f>'[1]техобсл. вода'!$D$35</f>
        <v>0.48245491467999657</v>
      </c>
      <c r="F106" s="67">
        <f>'[1]техобслуж. отопление'!$D$34</f>
        <v>0.15015906768775567</v>
      </c>
      <c r="G106" s="67">
        <f>'[1]техобслуж. гор.вод'!$D$30</f>
        <v>0.22808578224857054</v>
      </c>
      <c r="H106" s="67">
        <f>'[1]техобслуг. електромереж'!BZ30</f>
        <v>0.11214721187074518</v>
      </c>
      <c r="I106" s="67">
        <f>'[2]вартість послуги'!$T$101</f>
        <v>0.7393367188193564</v>
      </c>
      <c r="J106" s="67">
        <f>'[1]освітлення місць заг. користув.'!BZ20</f>
        <v>0.7728160449488984</v>
      </c>
      <c r="K106" s="68">
        <f>'[1]вентканали'!$D$49</f>
        <v>0.07605934357539378</v>
      </c>
      <c r="L106" s="67">
        <f>'[1]дератизація, дезінсекція'!$D$40</f>
        <v>0.06983706170866741</v>
      </c>
      <c r="M106" s="67"/>
      <c r="N106" s="67"/>
      <c r="O106" s="69">
        <f>SUM(D106:N106)</f>
        <v>3.8543566748047633</v>
      </c>
      <c r="P106" s="70"/>
      <c r="Q106" s="155">
        <f t="shared" si="8"/>
        <v>0.5781535012207145</v>
      </c>
      <c r="R106" s="155"/>
      <c r="S106" s="69">
        <f t="shared" si="9"/>
        <v>4.4325101760254775</v>
      </c>
      <c r="T106" s="69"/>
      <c r="U106" s="156">
        <f>S106*0.2</f>
        <v>0.8865020352050955</v>
      </c>
      <c r="V106" s="156"/>
      <c r="W106" s="73">
        <f t="shared" si="10"/>
        <v>5.319012211230573</v>
      </c>
      <c r="X106" s="60"/>
    </row>
    <row r="107" spans="1:24" ht="9.75" customHeight="1">
      <c r="A107" s="65"/>
      <c r="B107" s="80"/>
      <c r="C107" s="81"/>
      <c r="D107" s="81"/>
      <c r="E107" s="81"/>
      <c r="F107" s="81"/>
      <c r="G107" s="81"/>
      <c r="H107" s="82"/>
      <c r="I107" s="82"/>
      <c r="J107" s="82"/>
      <c r="K107" s="82"/>
      <c r="L107" s="82"/>
      <c r="M107" s="82"/>
      <c r="N107" s="82"/>
      <c r="O107" s="83"/>
      <c r="P107" s="83"/>
      <c r="Q107" s="155"/>
      <c r="R107" s="155"/>
      <c r="S107" s="69"/>
      <c r="T107" s="69"/>
      <c r="U107" s="156"/>
      <c r="V107" s="156"/>
      <c r="W107" s="73"/>
      <c r="X107" s="60"/>
    </row>
    <row r="108" spans="1:24" ht="17.25" customHeight="1">
      <c r="A108" s="85"/>
      <c r="B108" s="54" t="s">
        <v>208</v>
      </c>
      <c r="C108" s="54" t="s">
        <v>45</v>
      </c>
      <c r="D108" s="86"/>
      <c r="E108" s="86"/>
      <c r="F108" s="86"/>
      <c r="G108" s="86"/>
      <c r="H108" s="87"/>
      <c r="I108" s="87"/>
      <c r="J108" s="87"/>
      <c r="K108" s="87"/>
      <c r="L108" s="87"/>
      <c r="M108" s="87"/>
      <c r="N108" s="87"/>
      <c r="O108" s="88"/>
      <c r="P108" s="88"/>
      <c r="Q108" s="155"/>
      <c r="R108" s="155"/>
      <c r="S108" s="69"/>
      <c r="T108" s="69"/>
      <c r="U108" s="156"/>
      <c r="V108" s="156"/>
      <c r="W108" s="73"/>
      <c r="X108" s="60"/>
    </row>
    <row r="109" spans="1:24" ht="15.75">
      <c r="A109" s="65">
        <v>75</v>
      </c>
      <c r="B109" s="66" t="s">
        <v>209</v>
      </c>
      <c r="C109" s="66" t="s">
        <v>210</v>
      </c>
      <c r="D109" s="67">
        <f>'[1]прибирання прибуд. терит.'!$D$42</f>
        <v>1.2234605292653795</v>
      </c>
      <c r="E109" s="67">
        <f>'[1]техобсл. вода'!$D$35</f>
        <v>0.48245491467999657</v>
      </c>
      <c r="F109" s="67">
        <f>'[1]техобслуж. отопление'!$D$34</f>
        <v>0.15015906768775567</v>
      </c>
      <c r="G109" s="67">
        <f>'[1]техобслуж. гор.вод'!$D$30</f>
        <v>0.22808578224857054</v>
      </c>
      <c r="H109" s="67">
        <f>'[1]техобслуг. електромереж'!CA30</f>
        <v>0.27126664458447175</v>
      </c>
      <c r="I109" s="67">
        <f>'[2]вартість послуги'!$T$104</f>
        <v>0.6742836392299307</v>
      </c>
      <c r="J109" s="67">
        <f>'[1]освітлення місць заг. користув.'!CA20</f>
        <v>0</v>
      </c>
      <c r="K109" s="68">
        <f>'[1]вентканали'!$D$49</f>
        <v>0.07605934357539378</v>
      </c>
      <c r="L109" s="67">
        <f>'[1]дератизація, дезінсекція'!$D$40</f>
        <v>0.06983706170866741</v>
      </c>
      <c r="M109" s="67"/>
      <c r="N109" s="67"/>
      <c r="O109" s="69">
        <f>SUM(D109:N109)</f>
        <v>3.175606982980166</v>
      </c>
      <c r="P109" s="70"/>
      <c r="Q109" s="155">
        <f t="shared" si="8"/>
        <v>0.4763410474470249</v>
      </c>
      <c r="R109" s="155"/>
      <c r="S109" s="69">
        <f t="shared" si="9"/>
        <v>3.6519480304271905</v>
      </c>
      <c r="T109" s="69"/>
      <c r="U109" s="156">
        <f>S109*0.2</f>
        <v>0.7303896060854381</v>
      </c>
      <c r="V109" s="156"/>
      <c r="W109" s="73">
        <f t="shared" si="10"/>
        <v>4.382337636512629</v>
      </c>
      <c r="X109" s="60"/>
    </row>
    <row r="110" spans="1:24" ht="15.75">
      <c r="A110" s="157"/>
      <c r="B110" s="80" t="s">
        <v>250</v>
      </c>
      <c r="C110" s="80"/>
      <c r="D110" s="80"/>
      <c r="E110" s="80"/>
      <c r="F110" s="80"/>
      <c r="G110" s="80"/>
      <c r="H110" s="82"/>
      <c r="I110" s="82"/>
      <c r="J110" s="82"/>
      <c r="K110" s="82"/>
      <c r="L110" s="82"/>
      <c r="M110" s="82"/>
      <c r="N110" s="82"/>
      <c r="O110" s="83"/>
      <c r="P110" s="83"/>
      <c r="Q110" s="155"/>
      <c r="R110" s="155"/>
      <c r="S110" s="69"/>
      <c r="T110" s="69"/>
      <c r="U110" s="156"/>
      <c r="V110" s="156"/>
      <c r="W110" s="73"/>
      <c r="X110" s="60"/>
    </row>
    <row r="111" spans="1:24" ht="15.75">
      <c r="A111" s="85"/>
      <c r="B111" s="54" t="s">
        <v>211</v>
      </c>
      <c r="C111" s="54" t="s">
        <v>45</v>
      </c>
      <c r="D111" s="86"/>
      <c r="E111" s="86"/>
      <c r="F111" s="86"/>
      <c r="G111" s="86"/>
      <c r="H111" s="87"/>
      <c r="I111" s="87"/>
      <c r="J111" s="87"/>
      <c r="K111" s="87"/>
      <c r="L111" s="87"/>
      <c r="M111" s="87"/>
      <c r="N111" s="87"/>
      <c r="O111" s="88"/>
      <c r="P111" s="88"/>
      <c r="Q111" s="155"/>
      <c r="R111" s="155"/>
      <c r="S111" s="69"/>
      <c r="T111" s="69"/>
      <c r="U111" s="156"/>
      <c r="V111" s="156"/>
      <c r="W111" s="73"/>
      <c r="X111" s="60"/>
    </row>
    <row r="112" spans="1:24" ht="31.5">
      <c r="A112" s="65">
        <v>76</v>
      </c>
      <c r="B112" s="66" t="s">
        <v>212</v>
      </c>
      <c r="C112" s="66" t="s">
        <v>213</v>
      </c>
      <c r="D112" s="67">
        <f>'[1]прибирання прибуд. терит.'!$D$42</f>
        <v>1.2234605292653795</v>
      </c>
      <c r="E112" s="67">
        <f>'[1]техобсл. вода'!$D$35</f>
        <v>0.48245491467999657</v>
      </c>
      <c r="F112" s="67">
        <f>'[1]техобслуж. отопление'!$D$34</f>
        <v>0.15015906768775567</v>
      </c>
      <c r="G112" s="67">
        <f>'[1]техобслуж. гор.вод'!$D$30</f>
        <v>0.22808578224857054</v>
      </c>
      <c r="H112" s="67">
        <f>'[1]техобслуг. електромереж'!CB30</f>
        <v>0.2706903728041652</v>
      </c>
      <c r="I112" s="67">
        <f>'[2]вартість послуги'!$T$107</f>
        <v>0.6413622482022987</v>
      </c>
      <c r="J112" s="67">
        <f>'[1]освітлення місць заг. користув.'!CB20</f>
        <v>0</v>
      </c>
      <c r="K112" s="68">
        <f>'[1]вентканали'!$D$49</f>
        <v>0.07605934357539378</v>
      </c>
      <c r="L112" s="67">
        <f>'[1]дератизація, дезінсекція'!$D$40</f>
        <v>0.06983706170866741</v>
      </c>
      <c r="M112" s="67"/>
      <c r="N112" s="67"/>
      <c r="O112" s="69">
        <f>SUM(D112:N112)</f>
        <v>3.142109320172227</v>
      </c>
      <c r="P112" s="70"/>
      <c r="Q112" s="155">
        <f t="shared" si="8"/>
        <v>0.471316398025834</v>
      </c>
      <c r="R112" s="155"/>
      <c r="S112" s="69">
        <f t="shared" si="9"/>
        <v>3.613425718198061</v>
      </c>
      <c r="T112" s="69"/>
      <c r="U112" s="156">
        <f>S112*0.2</f>
        <v>0.7226851436396122</v>
      </c>
      <c r="V112" s="156"/>
      <c r="W112" s="73">
        <f t="shared" si="10"/>
        <v>4.336110861837673</v>
      </c>
      <c r="X112" s="60"/>
    </row>
    <row r="113" spans="1:24" ht="9" customHeight="1">
      <c r="A113" s="157"/>
      <c r="B113" s="80"/>
      <c r="C113" s="80"/>
      <c r="D113" s="80"/>
      <c r="E113" s="80"/>
      <c r="F113" s="80"/>
      <c r="G113" s="80"/>
      <c r="H113" s="82"/>
      <c r="I113" s="82"/>
      <c r="J113" s="82"/>
      <c r="K113" s="82"/>
      <c r="L113" s="82"/>
      <c r="M113" s="82"/>
      <c r="N113" s="82"/>
      <c r="O113" s="83"/>
      <c r="P113" s="83"/>
      <c r="Q113" s="155"/>
      <c r="R113" s="155"/>
      <c r="S113" s="69"/>
      <c r="T113" s="69"/>
      <c r="U113" s="156"/>
      <c r="V113" s="156"/>
      <c r="W113" s="73"/>
      <c r="X113" s="60"/>
    </row>
    <row r="114" spans="1:24" ht="15.75">
      <c r="A114" s="85"/>
      <c r="B114" s="54" t="s">
        <v>214</v>
      </c>
      <c r="C114" s="54" t="s">
        <v>45</v>
      </c>
      <c r="D114" s="86"/>
      <c r="E114" s="86"/>
      <c r="F114" s="86"/>
      <c r="G114" s="86"/>
      <c r="H114" s="87"/>
      <c r="I114" s="87"/>
      <c r="J114" s="87"/>
      <c r="K114" s="87"/>
      <c r="L114" s="87"/>
      <c r="M114" s="87"/>
      <c r="N114" s="87"/>
      <c r="O114" s="88"/>
      <c r="P114" s="88"/>
      <c r="Q114" s="155"/>
      <c r="R114" s="155"/>
      <c r="S114" s="69"/>
      <c r="T114" s="69"/>
      <c r="U114" s="156"/>
      <c r="V114" s="156"/>
      <c r="W114" s="73"/>
      <c r="X114" s="60"/>
    </row>
    <row r="115" spans="1:24" ht="15.75">
      <c r="A115" s="65">
        <v>77</v>
      </c>
      <c r="B115" s="66" t="s">
        <v>215</v>
      </c>
      <c r="C115" s="66" t="s">
        <v>216</v>
      </c>
      <c r="D115" s="67">
        <f>'[1]прибирання прибуд. терит.'!$D$42</f>
        <v>1.2234605292653795</v>
      </c>
      <c r="E115" s="67">
        <f>'[1]техобсл. вода'!$D$35</f>
        <v>0.48245491467999657</v>
      </c>
      <c r="F115" s="67">
        <f>'[1]техобслуж. отопление'!$D$34</f>
        <v>0.15015906768775567</v>
      </c>
      <c r="G115" s="67">
        <f>'[1]техобслуж. гор.вод'!$D$30</f>
        <v>0.22808578224857054</v>
      </c>
      <c r="H115" s="107">
        <f>'[1]техобслуг. електромереж'!CC30</f>
        <v>0.27255633848099525</v>
      </c>
      <c r="I115" s="107">
        <f>'[2]вартість послуги'!$T$110</f>
        <v>0.7293329928254151</v>
      </c>
      <c r="J115" s="107">
        <f>'[1]освітлення місць заг. користув.'!CC20</f>
        <v>0</v>
      </c>
      <c r="K115" s="68">
        <f>'[1]вентканали'!$D$49</f>
        <v>0.07605934357539378</v>
      </c>
      <c r="L115" s="67">
        <f>'[1]дератизація, дезінсекція'!$D$40</f>
        <v>0.06983706170866741</v>
      </c>
      <c r="M115" s="107"/>
      <c r="N115" s="107"/>
      <c r="O115" s="69">
        <f>SUM(D115:N115)</f>
        <v>3.231946030472174</v>
      </c>
      <c r="P115" s="70"/>
      <c r="Q115" s="155">
        <f t="shared" si="8"/>
        <v>0.48479190457082605</v>
      </c>
      <c r="R115" s="155"/>
      <c r="S115" s="69">
        <f t="shared" si="9"/>
        <v>3.716737935043</v>
      </c>
      <c r="T115" s="69"/>
      <c r="U115" s="156">
        <f>S115*0.2</f>
        <v>0.7433475870086</v>
      </c>
      <c r="V115" s="156"/>
      <c r="W115" s="73">
        <f t="shared" si="10"/>
        <v>4.4600855220516005</v>
      </c>
      <c r="X115" s="60"/>
    </row>
    <row r="116" spans="1:24" ht="15.75">
      <c r="A116" s="65">
        <v>78</v>
      </c>
      <c r="B116" s="66" t="s">
        <v>217</v>
      </c>
      <c r="C116" s="66" t="s">
        <v>218</v>
      </c>
      <c r="D116" s="67">
        <f>'[1]прибирання прибуд. терит.'!$D$42</f>
        <v>1.2234605292653795</v>
      </c>
      <c r="E116" s="67">
        <f>'[1]техобсл. вода'!$D$35</f>
        <v>0.48245491467999657</v>
      </c>
      <c r="F116" s="67">
        <f>'[1]техобслуж. отопление'!$D$34</f>
        <v>0.15015906768775567</v>
      </c>
      <c r="G116" s="67">
        <f>'[1]техобслуж. гор.вод'!$D$30</f>
        <v>0.22808578224857054</v>
      </c>
      <c r="H116" s="67">
        <f>'[1]техобслуг. електромереж'!CD30</f>
        <v>0.24508108667844203</v>
      </c>
      <c r="I116" s="67">
        <f>'[2]вартість послуги'!$T$111</f>
        <v>0.7048797857012299</v>
      </c>
      <c r="J116" s="107">
        <f>'[1]освітлення місць заг. користув.'!CD20</f>
        <v>0</v>
      </c>
      <c r="K116" s="68">
        <f>'[1]вентканали'!$D$49</f>
        <v>0.07605934357539378</v>
      </c>
      <c r="L116" s="67">
        <f>'[1]дератизація, дезінсекція'!$D$40</f>
        <v>0.06983706170866741</v>
      </c>
      <c r="M116" s="67"/>
      <c r="N116" s="67"/>
      <c r="O116" s="69">
        <f>SUM(D116:N116)</f>
        <v>3.1800175715454353</v>
      </c>
      <c r="P116" s="70"/>
      <c r="Q116" s="155">
        <f t="shared" si="8"/>
        <v>0.4770026357318153</v>
      </c>
      <c r="R116" s="155"/>
      <c r="S116" s="69">
        <f t="shared" si="9"/>
        <v>3.6570202072772506</v>
      </c>
      <c r="T116" s="69"/>
      <c r="U116" s="156">
        <f>S116*0.2</f>
        <v>0.7314040414554501</v>
      </c>
      <c r="V116" s="156"/>
      <c r="W116" s="73">
        <f t="shared" si="10"/>
        <v>4.388424248732701</v>
      </c>
      <c r="X116" s="60"/>
    </row>
    <row r="117" spans="1:24" ht="15.75">
      <c r="A117" s="65">
        <v>79</v>
      </c>
      <c r="B117" s="66" t="s">
        <v>219</v>
      </c>
      <c r="C117" s="66" t="s">
        <v>220</v>
      </c>
      <c r="D117" s="67">
        <f>'[1]прибирання прибуд. терит.'!$D$42</f>
        <v>1.2234605292653795</v>
      </c>
      <c r="E117" s="67">
        <f>'[1]техобсл. вода'!$D$35</f>
        <v>0.48245491467999657</v>
      </c>
      <c r="F117" s="67">
        <f>'[1]техобслуж. отопление'!$D$34</f>
        <v>0.15015906768775567</v>
      </c>
      <c r="G117" s="67">
        <f>'[1]техобслуж. гор.вод'!$D$30</f>
        <v>0.22808578224857054</v>
      </c>
      <c r="H117" s="67">
        <f>'[1]техобслуг. електромереж'!CE30</f>
        <v>0.25801956447803814</v>
      </c>
      <c r="I117" s="67">
        <f>'[2]вартість послуги'!$T$112</f>
        <v>0.7061632689236226</v>
      </c>
      <c r="J117" s="107">
        <f>'[1]освітлення місць заг. користув.'!CE20</f>
        <v>0</v>
      </c>
      <c r="K117" s="68">
        <f>'[1]вентканали'!$D$49</f>
        <v>0.07605934357539378</v>
      </c>
      <c r="L117" s="67">
        <f>'[1]дератизація, дезінсекція'!$D$40</f>
        <v>0.06983706170866741</v>
      </c>
      <c r="M117" s="67"/>
      <c r="N117" s="67"/>
      <c r="O117" s="69">
        <f>SUM(D117:N117)</f>
        <v>3.194239532567424</v>
      </c>
      <c r="P117" s="70"/>
      <c r="Q117" s="155">
        <f t="shared" si="8"/>
        <v>0.47913592988511355</v>
      </c>
      <c r="R117" s="155"/>
      <c r="S117" s="69">
        <f t="shared" si="9"/>
        <v>3.6733754624525377</v>
      </c>
      <c r="T117" s="69"/>
      <c r="U117" s="156">
        <f>S117*0.2</f>
        <v>0.7346750924905076</v>
      </c>
      <c r="V117" s="156"/>
      <c r="W117" s="73">
        <f t="shared" si="10"/>
        <v>4.4080505549430455</v>
      </c>
      <c r="X117" s="60"/>
    </row>
    <row r="118" spans="1:24" ht="11.25" customHeight="1">
      <c r="A118" s="65"/>
      <c r="B118" s="80"/>
      <c r="C118" s="81"/>
      <c r="D118" s="81"/>
      <c r="E118" s="81"/>
      <c r="F118" s="81"/>
      <c r="G118" s="81"/>
      <c r="H118" s="82"/>
      <c r="I118" s="82"/>
      <c r="J118" s="82"/>
      <c r="K118" s="82"/>
      <c r="L118" s="82"/>
      <c r="M118" s="82"/>
      <c r="N118" s="82"/>
      <c r="O118" s="83"/>
      <c r="P118" s="83"/>
      <c r="Q118" s="155"/>
      <c r="R118" s="155"/>
      <c r="S118" s="69"/>
      <c r="T118" s="69"/>
      <c r="U118" s="156"/>
      <c r="V118" s="156"/>
      <c r="W118" s="73"/>
      <c r="X118" s="60"/>
    </row>
    <row r="119" spans="1:24" ht="33" customHeight="1">
      <c r="A119" s="85"/>
      <c r="B119" s="54" t="s">
        <v>221</v>
      </c>
      <c r="C119" s="54" t="s">
        <v>195</v>
      </c>
      <c r="D119" s="86"/>
      <c r="E119" s="86"/>
      <c r="F119" s="86"/>
      <c r="G119" s="86"/>
      <c r="H119" s="87"/>
      <c r="I119" s="87"/>
      <c r="J119" s="87"/>
      <c r="K119" s="87"/>
      <c r="L119" s="87"/>
      <c r="M119" s="87"/>
      <c r="N119" s="87"/>
      <c r="O119" s="88"/>
      <c r="P119" s="88"/>
      <c r="Q119" s="155"/>
      <c r="R119" s="155"/>
      <c r="S119" s="69"/>
      <c r="T119" s="69"/>
      <c r="U119" s="156"/>
      <c r="V119" s="156"/>
      <c r="W119" s="73"/>
      <c r="X119" s="60"/>
    </row>
    <row r="120" spans="1:24" ht="15.75">
      <c r="A120" s="65">
        <v>80</v>
      </c>
      <c r="B120" s="66" t="s">
        <v>222</v>
      </c>
      <c r="C120" s="66" t="s">
        <v>223</v>
      </c>
      <c r="D120" s="67">
        <f>'[1]прибирання прибуд. терит.'!$D$42</f>
        <v>1.2234605292653795</v>
      </c>
      <c r="E120" s="67">
        <f>'[1]техобсл. вода'!$D$35</f>
        <v>0.48245491467999657</v>
      </c>
      <c r="F120" s="67">
        <f>'[1]техобслуж. отопление'!$D$34</f>
        <v>0.15015906768775567</v>
      </c>
      <c r="G120" s="67">
        <f>'[1]техобслуж. гор.вод'!$D$30</f>
        <v>0.22808578224857054</v>
      </c>
      <c r="H120" s="67">
        <f>'[1]техобслуг. електромереж'!CF30</f>
        <v>0.26616665960273367</v>
      </c>
      <c r="I120" s="67">
        <f>'[2]вартість послуги'!$T$115</f>
        <v>0.731374478407358</v>
      </c>
      <c r="J120" s="67">
        <f>'[1]освітлення місць заг. користув.'!CF20</f>
        <v>0</v>
      </c>
      <c r="K120" s="68">
        <f>'[1]вентканали'!$D$49</f>
        <v>0.07605934357539378</v>
      </c>
      <c r="L120" s="67">
        <f>'[1]дератизація, дезінсекція'!$D$40</f>
        <v>0.06983706170866741</v>
      </c>
      <c r="M120" s="67"/>
      <c r="N120" s="67"/>
      <c r="O120" s="69">
        <f>SUM(D120:N120)</f>
        <v>3.227597837175855</v>
      </c>
      <c r="P120" s="70"/>
      <c r="Q120" s="155">
        <f t="shared" si="8"/>
        <v>0.48413967557637827</v>
      </c>
      <c r="R120" s="155"/>
      <c r="S120" s="69">
        <f t="shared" si="9"/>
        <v>3.7117375127522334</v>
      </c>
      <c r="T120" s="69"/>
      <c r="U120" s="156">
        <f>S120*0.2</f>
        <v>0.7423475025504467</v>
      </c>
      <c r="V120" s="156"/>
      <c r="W120" s="73">
        <f t="shared" si="10"/>
        <v>4.45408501530268</v>
      </c>
      <c r="X120" s="60"/>
    </row>
    <row r="121" spans="1:24" ht="10.5" customHeight="1">
      <c r="A121" s="157"/>
      <c r="B121" s="80"/>
      <c r="C121" s="80"/>
      <c r="D121" s="80"/>
      <c r="E121" s="80"/>
      <c r="F121" s="80"/>
      <c r="G121" s="80"/>
      <c r="H121" s="82"/>
      <c r="I121" s="82"/>
      <c r="J121" s="82"/>
      <c r="K121" s="82"/>
      <c r="L121" s="82"/>
      <c r="M121" s="82"/>
      <c r="N121" s="82"/>
      <c r="O121" s="82"/>
      <c r="P121" s="83"/>
      <c r="Q121" s="155"/>
      <c r="R121" s="155"/>
      <c r="S121" s="69"/>
      <c r="T121" s="69"/>
      <c r="U121" s="156"/>
      <c r="V121" s="156"/>
      <c r="W121" s="73"/>
      <c r="X121" s="60"/>
    </row>
    <row r="122" spans="1:24" ht="33.75" customHeight="1">
      <c r="A122" s="108"/>
      <c r="B122" s="109" t="s">
        <v>224</v>
      </c>
      <c r="C122" s="109"/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2">
        <f>(SUM(O11:O97)+O106+O109+O112+O115+O116+O117+O120)/80</f>
        <v>2.979783518686065</v>
      </c>
      <c r="P122" s="113"/>
      <c r="Q122" s="155">
        <f t="shared" si="8"/>
        <v>0.44696752780290977</v>
      </c>
      <c r="R122" s="155"/>
      <c r="S122" s="69">
        <f t="shared" si="9"/>
        <v>3.4267510464889748</v>
      </c>
      <c r="T122" s="69"/>
      <c r="U122" s="156">
        <f>S122*0.2</f>
        <v>0.685350209297795</v>
      </c>
      <c r="V122" s="156"/>
      <c r="W122" s="73">
        <f t="shared" si="10"/>
        <v>4.1121012557867695</v>
      </c>
      <c r="X122" s="60"/>
    </row>
    <row r="123" spans="1:24" ht="31.5">
      <c r="A123" s="118"/>
      <c r="B123" s="119" t="s">
        <v>225</v>
      </c>
      <c r="C123" s="54" t="s">
        <v>226</v>
      </c>
      <c r="D123" s="86"/>
      <c r="E123" s="86"/>
      <c r="F123" s="86"/>
      <c r="G123" s="86"/>
      <c r="H123" s="87"/>
      <c r="I123" s="87"/>
      <c r="J123" s="87"/>
      <c r="K123" s="87"/>
      <c r="L123" s="87"/>
      <c r="M123" s="87"/>
      <c r="N123" s="87"/>
      <c r="O123" s="87"/>
      <c r="P123" s="88"/>
      <c r="Q123" s="155">
        <f t="shared" si="8"/>
        <v>0</v>
      </c>
      <c r="R123" s="155"/>
      <c r="S123" s="69"/>
      <c r="T123" s="69"/>
      <c r="U123" s="156"/>
      <c r="V123" s="156"/>
      <c r="W123" s="73"/>
      <c r="X123" s="60"/>
    </row>
    <row r="124" spans="1:24" ht="15.75">
      <c r="A124" s="65">
        <v>81</v>
      </c>
      <c r="B124" s="66" t="s">
        <v>227</v>
      </c>
      <c r="C124" s="66" t="s">
        <v>228</v>
      </c>
      <c r="D124" s="67">
        <f>'[1]прибирання прибуд. терит.'!$D$42</f>
        <v>1.2234605292653795</v>
      </c>
      <c r="E124" s="67">
        <f>'[1]техобсл. вода'!$D$35</f>
        <v>0.48245491467999657</v>
      </c>
      <c r="F124" s="67">
        <f>'[1]техобслуж. отопление'!$D$34</f>
        <v>0.15015906768775567</v>
      </c>
      <c r="G124" s="67">
        <v>0</v>
      </c>
      <c r="H124" s="67">
        <f>'[1]техобслуг. електромереж'!CG30</f>
        <v>0.09499342660502738</v>
      </c>
      <c r="I124" s="67">
        <f>'[2]вартість послуги'!$T$119</f>
        <v>0.7984992271491571</v>
      </c>
      <c r="J124" s="67">
        <f>'[1]освітлення місць заг. користув.'!CG20</f>
        <v>0</v>
      </c>
      <c r="K124" s="68">
        <f>'[1]вентканали'!$D$49</f>
        <v>0.07605934357539378</v>
      </c>
      <c r="L124" s="67">
        <f>'[1]дератизація, дезінсекція'!$D$40</f>
        <v>0.06983706170866741</v>
      </c>
      <c r="M124" s="67"/>
      <c r="N124" s="67"/>
      <c r="O124" s="69">
        <f>SUM(D124:N124)</f>
        <v>2.895463570671377</v>
      </c>
      <c r="P124" s="70"/>
      <c r="Q124" s="155">
        <f t="shared" si="8"/>
        <v>0.4343195356007066</v>
      </c>
      <c r="R124" s="155"/>
      <c r="S124" s="69">
        <f t="shared" si="9"/>
        <v>3.3297831062720835</v>
      </c>
      <c r="T124" s="69"/>
      <c r="U124" s="156">
        <f>S124*0.2</f>
        <v>0.6659566212544168</v>
      </c>
      <c r="V124" s="156"/>
      <c r="W124" s="73">
        <f t="shared" si="10"/>
        <v>3.9957397275265003</v>
      </c>
      <c r="X124" s="60"/>
    </row>
    <row r="125" spans="1:24" ht="15.75">
      <c r="A125" s="65">
        <v>82</v>
      </c>
      <c r="B125" s="66" t="s">
        <v>229</v>
      </c>
      <c r="C125" s="66" t="s">
        <v>230</v>
      </c>
      <c r="D125" s="67">
        <f>'[1]прибирання прибуд. терит.'!$D$42</f>
        <v>1.2234605292653795</v>
      </c>
      <c r="E125" s="67">
        <f>'[1]техобсл. вода'!$D$35</f>
        <v>0.48245491467999657</v>
      </c>
      <c r="F125" s="67">
        <f>'[1]техобслуж. отопление'!$D$34</f>
        <v>0.15015906768775567</v>
      </c>
      <c r="G125" s="67">
        <v>0</v>
      </c>
      <c r="H125" s="67">
        <f>'[1]техобслуг. електромереж'!CH30</f>
        <v>0.08843927462276316</v>
      </c>
      <c r="I125" s="67">
        <f>'[2]вартість послуги'!$T$120</f>
        <v>0.6892927055837424</v>
      </c>
      <c r="J125" s="67">
        <f>'[1]освітлення місць заг. користув.'!CH20</f>
        <v>0.07816933494093822</v>
      </c>
      <c r="K125" s="68">
        <f>'[1]вентканали'!$D$49</f>
        <v>0.07605934357539378</v>
      </c>
      <c r="L125" s="67">
        <f>'[1]дератизація, дезінсекція'!$D$40</f>
        <v>0.06983706170866741</v>
      </c>
      <c r="M125" s="67"/>
      <c r="N125" s="67"/>
      <c r="O125" s="69">
        <f>SUM(D125:N125)</f>
        <v>2.8578722320646364</v>
      </c>
      <c r="P125" s="70"/>
      <c r="Q125" s="155">
        <f t="shared" si="8"/>
        <v>0.42868083480969543</v>
      </c>
      <c r="R125" s="155"/>
      <c r="S125" s="69">
        <f t="shared" si="9"/>
        <v>3.286553066874332</v>
      </c>
      <c r="T125" s="69"/>
      <c r="U125" s="156">
        <f>S125*0.2</f>
        <v>0.6573106133748664</v>
      </c>
      <c r="V125" s="156"/>
      <c r="W125" s="73">
        <f t="shared" si="10"/>
        <v>3.943863680249198</v>
      </c>
      <c r="X125" s="60"/>
    </row>
    <row r="126" spans="1:24" ht="8.25" customHeight="1">
      <c r="A126" s="65"/>
      <c r="B126" s="80"/>
      <c r="C126" s="81"/>
      <c r="D126" s="81"/>
      <c r="E126" s="81"/>
      <c r="F126" s="81"/>
      <c r="G126" s="81"/>
      <c r="H126" s="82"/>
      <c r="I126" s="82"/>
      <c r="J126" s="82"/>
      <c r="K126" s="82"/>
      <c r="L126" s="82"/>
      <c r="M126" s="82"/>
      <c r="N126" s="82"/>
      <c r="O126" s="82"/>
      <c r="P126" s="83"/>
      <c r="Q126" s="155"/>
      <c r="R126" s="155"/>
      <c r="S126" s="69"/>
      <c r="T126" s="69"/>
      <c r="U126" s="156"/>
      <c r="V126" s="156"/>
      <c r="W126" s="73"/>
      <c r="X126" s="60"/>
    </row>
    <row r="127" spans="1:24" ht="30.75" customHeight="1">
      <c r="A127" s="85"/>
      <c r="B127" s="54" t="s">
        <v>231</v>
      </c>
      <c r="C127" s="54" t="s">
        <v>226</v>
      </c>
      <c r="D127" s="86"/>
      <c r="E127" s="86"/>
      <c r="F127" s="86"/>
      <c r="G127" s="86"/>
      <c r="H127" s="87"/>
      <c r="I127" s="87"/>
      <c r="J127" s="87"/>
      <c r="K127" s="87"/>
      <c r="L127" s="87"/>
      <c r="M127" s="87"/>
      <c r="N127" s="87"/>
      <c r="O127" s="87"/>
      <c r="P127" s="88"/>
      <c r="Q127" s="155"/>
      <c r="R127" s="155"/>
      <c r="S127" s="69"/>
      <c r="T127" s="69"/>
      <c r="U127" s="156"/>
      <c r="V127" s="156"/>
      <c r="W127" s="73"/>
      <c r="X127" s="60"/>
    </row>
    <row r="128" spans="1:24" ht="47.25">
      <c r="A128" s="65">
        <v>83</v>
      </c>
      <c r="B128" s="66" t="s">
        <v>232</v>
      </c>
      <c r="C128" s="66" t="s">
        <v>233</v>
      </c>
      <c r="D128" s="67">
        <f>'[1]прибирання прибуд. терит.'!$D$42</f>
        <v>1.2234605292653795</v>
      </c>
      <c r="E128" s="67">
        <f>'[1]техобсл. вода'!$D$35</f>
        <v>0.48245491467999657</v>
      </c>
      <c r="F128" s="67">
        <f>'[1]техобслуж. отопление'!$D$34</f>
        <v>0.15015906768775567</v>
      </c>
      <c r="G128" s="67">
        <v>0</v>
      </c>
      <c r="H128" s="67">
        <f>'[1]техобслуг. електромереж'!CI30</f>
        <v>0.07499906863349173</v>
      </c>
      <c r="I128" s="67">
        <f>'[2]вартість послуги'!$T$123</f>
        <v>0.3247616822527192</v>
      </c>
      <c r="J128" s="67">
        <f>'[1]освітлення місць заг. користув.'!CI20</f>
        <v>0</v>
      </c>
      <c r="K128" s="68">
        <f>'[1]вентканали'!$D$49</f>
        <v>0.07605934357539378</v>
      </c>
      <c r="L128" s="67">
        <f>'[1]дератизація, дезінсекція'!$D$40</f>
        <v>0.06983706170866741</v>
      </c>
      <c r="M128" s="67"/>
      <c r="N128" s="67"/>
      <c r="O128" s="69">
        <f>SUM(D128:N128)</f>
        <v>2.401731667803404</v>
      </c>
      <c r="P128" s="70"/>
      <c r="Q128" s="155">
        <f t="shared" si="8"/>
        <v>0.3602597501705106</v>
      </c>
      <c r="R128" s="155"/>
      <c r="S128" s="69">
        <f t="shared" si="9"/>
        <v>2.7619914179739147</v>
      </c>
      <c r="T128" s="69"/>
      <c r="U128" s="156">
        <f>S128*0.2</f>
        <v>0.5523982835947829</v>
      </c>
      <c r="V128" s="156"/>
      <c r="W128" s="73">
        <f t="shared" si="10"/>
        <v>3.3143897015686976</v>
      </c>
      <c r="X128" s="60"/>
    </row>
    <row r="129" spans="1:24" ht="8.25" customHeight="1">
      <c r="A129" s="65"/>
      <c r="B129" s="80"/>
      <c r="C129" s="81"/>
      <c r="D129" s="81"/>
      <c r="E129" s="81"/>
      <c r="F129" s="81"/>
      <c r="G129" s="81"/>
      <c r="H129" s="82"/>
      <c r="I129" s="82"/>
      <c r="J129" s="82"/>
      <c r="K129" s="82"/>
      <c r="L129" s="82"/>
      <c r="M129" s="82"/>
      <c r="N129" s="82"/>
      <c r="O129" s="82"/>
      <c r="P129" s="83"/>
      <c r="Q129" s="155"/>
      <c r="R129" s="155"/>
      <c r="S129" s="69"/>
      <c r="T129" s="69"/>
      <c r="U129" s="156"/>
      <c r="V129" s="156"/>
      <c r="W129" s="73"/>
      <c r="X129" s="60"/>
    </row>
    <row r="130" spans="1:24" ht="27" customHeight="1">
      <c r="A130" s="85"/>
      <c r="B130" s="54" t="s">
        <v>234</v>
      </c>
      <c r="C130" s="54" t="s">
        <v>226</v>
      </c>
      <c r="D130" s="86"/>
      <c r="E130" s="86"/>
      <c r="F130" s="86"/>
      <c r="G130" s="86"/>
      <c r="H130" s="87"/>
      <c r="I130" s="87"/>
      <c r="J130" s="87"/>
      <c r="K130" s="87"/>
      <c r="L130" s="87"/>
      <c r="M130" s="87"/>
      <c r="N130" s="87"/>
      <c r="O130" s="87"/>
      <c r="P130" s="88"/>
      <c r="Q130" s="155"/>
      <c r="R130" s="155"/>
      <c r="S130" s="69"/>
      <c r="T130" s="69"/>
      <c r="U130" s="156"/>
      <c r="V130" s="156"/>
      <c r="W130" s="73"/>
      <c r="X130" s="60"/>
    </row>
    <row r="131" spans="1:24" ht="15.75">
      <c r="A131" s="65">
        <v>84</v>
      </c>
      <c r="B131" s="66" t="s">
        <v>235</v>
      </c>
      <c r="C131" s="66" t="s">
        <v>236</v>
      </c>
      <c r="D131" s="67">
        <f>'[1]прибирання прибуд. терит.'!$D$42</f>
        <v>1.2234605292653795</v>
      </c>
      <c r="E131" s="67">
        <f>'[1]техобсл. вода'!$D$35</f>
        <v>0.48245491467999657</v>
      </c>
      <c r="F131" s="67">
        <f>'[1]техобслуж. отопление'!$D$34</f>
        <v>0.15015906768775567</v>
      </c>
      <c r="G131" s="67">
        <v>0</v>
      </c>
      <c r="H131" s="67">
        <f>'[1]техобслуг. електромереж'!CJ30</f>
        <v>0.0753649561834718</v>
      </c>
      <c r="I131" s="67">
        <f>'[2]вартість послуги'!$T$126</f>
        <v>0.6567178159351058</v>
      </c>
      <c r="J131" s="67">
        <f>'[1]освітлення місць заг. користув.'!CJ20</f>
        <v>0</v>
      </c>
      <c r="K131" s="68">
        <f>'[1]вентканали'!$D$49</f>
        <v>0.07605934357539378</v>
      </c>
      <c r="L131" s="67">
        <f>'[1]дератизація, дезінсекція'!$D$40</f>
        <v>0.06983706170866741</v>
      </c>
      <c r="M131" s="67"/>
      <c r="N131" s="67"/>
      <c r="O131" s="69">
        <f>SUM(D131:N131)</f>
        <v>2.7340536890357705</v>
      </c>
      <c r="P131" s="70"/>
      <c r="Q131" s="155">
        <f t="shared" si="8"/>
        <v>0.41010805335536554</v>
      </c>
      <c r="R131" s="155"/>
      <c r="S131" s="69">
        <f t="shared" si="9"/>
        <v>3.144161742391136</v>
      </c>
      <c r="T131" s="69"/>
      <c r="U131" s="156">
        <f>S131*0.2</f>
        <v>0.6288323484782272</v>
      </c>
      <c r="V131" s="156"/>
      <c r="W131" s="73">
        <f t="shared" si="10"/>
        <v>3.7729940908693633</v>
      </c>
      <c r="X131" s="60"/>
    </row>
    <row r="132" spans="1:24" ht="15.75">
      <c r="A132" s="65"/>
      <c r="B132" s="80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158"/>
      <c r="R132" s="158"/>
      <c r="S132" s="80"/>
      <c r="T132" s="80"/>
      <c r="U132" s="81"/>
      <c r="V132" s="81"/>
      <c r="W132" s="59"/>
      <c r="X132" s="60"/>
    </row>
    <row r="133" ht="42" customHeight="1"/>
    <row r="134" spans="1:23" s="126" customFormat="1" ht="15.75">
      <c r="A134" s="124" t="s">
        <v>237</v>
      </c>
      <c r="B134" s="124"/>
      <c r="C134" s="124"/>
      <c r="D134" s="125"/>
      <c r="K134" s="127" t="s">
        <v>238</v>
      </c>
      <c r="Q134" s="160"/>
      <c r="R134" s="160"/>
      <c r="S134" s="127"/>
      <c r="T134" s="127"/>
      <c r="W134" s="5"/>
    </row>
    <row r="135" spans="2:4" ht="36" customHeight="1">
      <c r="B135" s="128"/>
      <c r="C135" s="129"/>
      <c r="D135" s="10"/>
    </row>
    <row r="136" spans="1:11" ht="15" customHeight="1">
      <c r="A136" s="130" t="s">
        <v>239</v>
      </c>
      <c r="B136" s="130"/>
      <c r="C136" s="130"/>
      <c r="D136" s="131"/>
      <c r="K136" s="127" t="s">
        <v>240</v>
      </c>
    </row>
    <row r="137" spans="2:3" ht="15.75">
      <c r="B137" s="128"/>
      <c r="C137" s="129"/>
    </row>
    <row r="138" spans="2:3" ht="15.75">
      <c r="B138" s="128"/>
      <c r="C138" s="129"/>
    </row>
    <row r="139" spans="2:3" ht="15.75">
      <c r="B139" s="128"/>
      <c r="C139" s="129"/>
    </row>
    <row r="140" spans="2:3" ht="15.75">
      <c r="B140" s="128"/>
      <c r="C140" s="129"/>
    </row>
    <row r="141" spans="2:3" ht="15.75">
      <c r="B141" s="128"/>
      <c r="C141" s="129"/>
    </row>
    <row r="142" spans="2:3" ht="15.75">
      <c r="B142" s="128"/>
      <c r="C142" s="129"/>
    </row>
    <row r="143" spans="2:3" ht="15.75">
      <c r="B143" s="128"/>
      <c r="C143" s="129"/>
    </row>
    <row r="144" spans="2:3" ht="15.75">
      <c r="B144" s="128"/>
      <c r="C144" s="129"/>
    </row>
    <row r="145" spans="2:3" ht="15.75">
      <c r="B145" s="128"/>
      <c r="C145" s="129"/>
    </row>
    <row r="146" spans="2:3" ht="15.75">
      <c r="B146" s="128"/>
      <c r="C146" s="129"/>
    </row>
    <row r="147" spans="2:3" ht="15.75">
      <c r="B147" s="128"/>
      <c r="C147" s="129"/>
    </row>
  </sheetData>
  <mergeCells count="14">
    <mergeCell ref="A134:C134"/>
    <mergeCell ref="A136:C136"/>
    <mergeCell ref="Q6:X6"/>
    <mergeCell ref="B9:C9"/>
    <mergeCell ref="B104:C104"/>
    <mergeCell ref="B122:C122"/>
    <mergeCell ref="L2:P2"/>
    <mergeCell ref="A3:P3"/>
    <mergeCell ref="A4:P4"/>
    <mergeCell ref="A6:A7"/>
    <mergeCell ref="B6:B7"/>
    <mergeCell ref="C6:C7"/>
    <mergeCell ref="D6:N6"/>
    <mergeCell ref="P6: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cp:lastPrinted>2017-03-23T07:13:57Z</cp:lastPrinted>
  <dcterms:created xsi:type="dcterms:W3CDTF">2017-03-23T07:05:27Z</dcterms:created>
  <dcterms:modified xsi:type="dcterms:W3CDTF">2017-03-23T07:14:09Z</dcterms:modified>
  <cp:category/>
  <cp:version/>
  <cp:contentType/>
  <cp:contentStatus/>
</cp:coreProperties>
</file>